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30"/>
  </bookViews>
  <sheets>
    <sheet name="PROPOSTA" sheetId="39" r:id="rId1"/>
  </sheets>
  <definedNames>
    <definedName name="_xlnm._FilterDatabase" localSheetId="0" hidden="1">PROPOSTA!$A$7:$L$334</definedName>
    <definedName name="JR_PAGE_ANCHOR_0_1" localSheetId="0">PROPOSTA!#REF!</definedName>
    <definedName name="JR_PAGE_ANCHOR_0_1">#REF!</definedName>
    <definedName name="JR_PAGE_ANCHOR_1_1">#REF!</definedName>
    <definedName name="JR_PAGE_ANCHOR_10_1">#REF!</definedName>
    <definedName name="JR_PAGE_ANCHOR_11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#REF!</definedName>
    <definedName name="JR_PAGE_ANCHOR_9_1">#REF!</definedName>
    <definedName name="ORÇAMENTO" localSheetId="0">PROPOSTA!$A$7:$H$331</definedName>
    <definedName name="ORÇAMENTO">#REF!</definedName>
    <definedName name="Z_8715D3EE_38B1_4736_9FF6_3F09B8BEB2B1_.wvu.FilterData" localSheetId="0" hidden="1">PROPOSTA!$A$7:$H$334</definedName>
  </definedNames>
  <calcPr calcId="144525"/>
  <customWorkbookViews>
    <customWorkbookView name="Erasmo Carlos Ferreira Colares - Modo de exibição pessoal" guid="{1fae07bd-25a4-4ec0-82e9-9abe105a6d5d}" personalView="1" maximized="1" xWindow="-8" yWindow="-8" windowWidth="1382" windowHeight="744" activeSheetId="0"/>
    <customWorkbookView name="João César Salles Barbosa - Modo de exibição pessoal" guid="{8715d3ee-38b1-4736-9ff6-3f09b8beb2b1}" personalView="1" maximized="1" xWindow="-8" yWindow="-8" windowWidth="1382" windowHeight="744" activeSheetId="0"/>
  </customWorkbookViews>
</workbook>
</file>

<file path=xl/sharedStrings.xml><?xml version="1.0" encoding="utf-8"?>
<sst xmlns="http://schemas.openxmlformats.org/spreadsheetml/2006/main" count="1378" uniqueCount="866">
  <si>
    <t>UNIVERSIDADE FEDERAL DO SUL DA BAHIA</t>
  </si>
  <si>
    <t>DATABASE:</t>
  </si>
  <si>
    <t>DADOS DO LICITANTE</t>
  </si>
  <si>
    <t>OBRA:</t>
  </si>
  <si>
    <t>CONSTRUÇÃO DE LABORATÓRIO NO CAMPUS SOSÍGENES COSTA</t>
  </si>
  <si>
    <t>03/2020 COM DESONERAÇÃO</t>
  </si>
  <si>
    <r>
      <rPr>
        <sz val="12"/>
        <rFont val="Arial"/>
        <charset val="134"/>
      </rPr>
      <t xml:space="preserve">1 - O licitante deverá preencher </t>
    </r>
    <r>
      <rPr>
        <b/>
        <sz val="12"/>
        <rFont val="Arial"/>
        <charset val="134"/>
      </rPr>
      <t>SOMENTE</t>
    </r>
    <r>
      <rPr>
        <sz val="12"/>
        <rFont val="Arial"/>
        <charset val="134"/>
      </rPr>
      <t xml:space="preserve"> as células em </t>
    </r>
    <r>
      <rPr>
        <b/>
        <sz val="12"/>
        <rFont val="Arial"/>
        <charset val="134"/>
      </rPr>
      <t>AMARELO</t>
    </r>
    <r>
      <rPr>
        <sz val="12"/>
        <rFont val="Arial"/>
        <charset val="134"/>
      </rPr>
      <t xml:space="preserve"> com seu respectivo BDI e percentual de Desconto Linear. A planilha será preenchida automaticamente a partir do preenchimento dessas 02 células.</t>
    </r>
  </si>
  <si>
    <t>CNPJ:</t>
  </si>
  <si>
    <t>18.560.547/001-07</t>
  </si>
  <si>
    <t>ENCARGOS SOCIAIS:</t>
  </si>
  <si>
    <t>BDI:</t>
  </si>
  <si>
    <t>2 - O desconto a ser publicado pelo licitante encontra-se na célula em azul "Desconto Final"</t>
  </si>
  <si>
    <t>LOCAL:</t>
  </si>
  <si>
    <t>Campus Sosígenes Costa - Porto Seguro - BA</t>
  </si>
  <si>
    <t>84,04%(HORA)   47,00%(MÊS)</t>
  </si>
  <si>
    <t>DESCONTO LINEAR</t>
  </si>
  <si>
    <t>DESCONTO FINAL</t>
  </si>
  <si>
    <t>PLANILHA ORÇAMENTÁRIA UFSB</t>
  </si>
  <si>
    <t>PROPOSTA LICITANTE</t>
  </si>
  <si>
    <r>
      <rPr>
        <b/>
        <sz val="10"/>
        <rFont val="Arial"/>
        <charset val="134"/>
      </rPr>
      <t>ITEM</t>
    </r>
  </si>
  <si>
    <r>
      <rPr>
        <b/>
        <sz val="10"/>
        <rFont val="Arial"/>
        <charset val="134"/>
      </rPr>
      <t>CÓDIGO</t>
    </r>
  </si>
  <si>
    <r>
      <rPr>
        <b/>
        <sz val="10"/>
        <rFont val="Arial"/>
        <charset val="134"/>
      </rPr>
      <t>DESCRIÇÃO</t>
    </r>
  </si>
  <si>
    <r>
      <rPr>
        <b/>
        <sz val="10"/>
        <rFont val="Arial"/>
        <charset val="134"/>
      </rPr>
      <t>FONTE</t>
    </r>
  </si>
  <si>
    <r>
      <rPr>
        <b/>
        <sz val="10"/>
        <rFont val="Arial"/>
        <charset val="134"/>
      </rPr>
      <t>UND</t>
    </r>
  </si>
  <si>
    <r>
      <rPr>
        <b/>
        <sz val="10"/>
        <rFont val="Arial"/>
        <charset val="134"/>
      </rPr>
      <t>QUANTIDADE</t>
    </r>
  </si>
  <si>
    <r>
      <rPr>
        <b/>
        <sz val="10"/>
        <rFont val="Arial"/>
        <charset val="134"/>
      </rPr>
      <t>PREÇO
UNITÁRIO R$</t>
    </r>
  </si>
  <si>
    <r>
      <rPr>
        <b/>
        <sz val="10"/>
        <rFont val="Arial"/>
        <charset val="134"/>
      </rPr>
      <t>PREÇO
TOTAL R$</t>
    </r>
  </si>
  <si>
    <t>PREÇO UNITÁRIO COM DESCONTO
UNITÁRIO R$</t>
  </si>
  <si>
    <t>PREÇO FINAL COM BDI E DESCONTO</t>
  </si>
  <si>
    <t>% DESCONTO</t>
  </si>
  <si>
    <r>
      <rPr>
        <b/>
        <sz val="10"/>
        <rFont val="Arial"/>
        <charset val="134"/>
      </rPr>
      <t>1</t>
    </r>
  </si>
  <si>
    <r>
      <rPr>
        <b/>
        <sz val="10"/>
        <rFont val="Arial"/>
        <charset val="134"/>
      </rPr>
      <t>SERVIÇOS PRELIMINARES / TÉCNICOS</t>
    </r>
  </si>
  <si>
    <r>
      <rPr>
        <b/>
        <sz val="10"/>
        <rFont val="Arial"/>
        <charset val="134"/>
      </rPr>
      <t>1.1</t>
    </r>
  </si>
  <si>
    <r>
      <rPr>
        <b/>
        <sz val="10"/>
        <rFont val="Arial"/>
        <charset val="134"/>
      </rPr>
      <t>PREPARAÇÃO DO TERRENO</t>
    </r>
  </si>
  <si>
    <r>
      <rPr>
        <sz val="10"/>
        <rFont val="Arial"/>
        <charset val="134"/>
      </rPr>
      <t>1.1.1</t>
    </r>
  </si>
  <si>
    <r>
      <rPr>
        <sz val="10"/>
        <rFont val="Arial"/>
        <charset val="134"/>
      </rPr>
      <t>98525</t>
    </r>
  </si>
  <si>
    <r>
      <rPr>
        <sz val="10"/>
        <rFont val="Arial"/>
        <charset val="134"/>
      </rPr>
      <t>LIMPEZA MECANIZADA DE CAMADA VEGETAL, VEGETAÇÃO E PEQUENAS ÁRVORES (DIÂMETRO DE TRONCO MENOR QUE 0,20 M), COM TRATOR DE ESTEIRAS.AF_05/2018</t>
    </r>
  </si>
  <si>
    <r>
      <rPr>
        <sz val="10"/>
        <rFont val="Arial"/>
        <charset val="134"/>
      </rPr>
      <t>SINAPI</t>
    </r>
  </si>
  <si>
    <r>
      <rPr>
        <sz val="10"/>
        <rFont val="Arial"/>
        <charset val="134"/>
      </rPr>
      <t>M2</t>
    </r>
  </si>
  <si>
    <r>
      <rPr>
        <b/>
        <sz val="10"/>
        <rFont val="Arial"/>
        <charset val="134"/>
      </rPr>
      <t>1.2</t>
    </r>
  </si>
  <si>
    <r>
      <rPr>
        <b/>
        <sz val="10"/>
        <rFont val="Arial"/>
        <charset val="134"/>
      </rPr>
      <t>CONSTRUÇÃO DO CANTEIRO DA OBRA</t>
    </r>
  </si>
  <si>
    <r>
      <rPr>
        <sz val="10"/>
        <rFont val="Arial"/>
        <charset val="134"/>
      </rPr>
      <t>1.2.1</t>
    </r>
  </si>
  <si>
    <r>
      <rPr>
        <sz val="10"/>
        <rFont val="Arial"/>
        <charset val="134"/>
      </rPr>
      <t>GPS-332303</t>
    </r>
  </si>
  <si>
    <r>
      <rPr>
        <sz val="10"/>
        <rFont val="Arial"/>
        <charset val="134"/>
      </rPr>
      <t>PLACA DE OBRA EM CHAPA DE ACO GALVANIZADO</t>
    </r>
  </si>
  <si>
    <r>
      <rPr>
        <sz val="10"/>
        <rFont val="Arial"/>
        <charset val="134"/>
      </rPr>
      <t>PRÓPRIA</t>
    </r>
  </si>
  <si>
    <r>
      <rPr>
        <sz val="10"/>
        <rFont val="Arial"/>
        <charset val="134"/>
      </rPr>
      <t>1.2.2</t>
    </r>
  </si>
  <si>
    <r>
      <rPr>
        <sz val="10"/>
        <rFont val="Arial"/>
        <charset val="134"/>
      </rPr>
      <t>98458</t>
    </r>
  </si>
  <si>
    <r>
      <rPr>
        <sz val="10"/>
        <rFont val="Arial"/>
        <charset val="134"/>
      </rPr>
      <t>TAPUME COM COMPENSADO DE MADEIRA. AF_05/2018</t>
    </r>
  </si>
  <si>
    <r>
      <rPr>
        <sz val="10"/>
        <rFont val="Arial"/>
        <charset val="134"/>
      </rPr>
      <t>1.2.3</t>
    </r>
  </si>
  <si>
    <r>
      <rPr>
        <sz val="10"/>
        <rFont val="Arial"/>
        <charset val="134"/>
      </rPr>
      <t>COMP-820934</t>
    </r>
  </si>
  <si>
    <r>
      <rPr>
        <sz val="10"/>
        <rFont val="Arial"/>
        <charset val="134"/>
      </rPr>
      <t>ENTRADA PROVISORIA DE ENERGIA ELETRICA AEREA TRIFASICA 40A EM POSTE MADEIRA (UN)</t>
    </r>
  </si>
  <si>
    <r>
      <rPr>
        <sz val="10"/>
        <rFont val="Arial"/>
        <charset val="134"/>
      </rPr>
      <t>UN</t>
    </r>
  </si>
  <si>
    <r>
      <rPr>
        <b/>
        <sz val="10"/>
        <rFont val="Arial"/>
        <charset val="134"/>
      </rPr>
      <t>1.3</t>
    </r>
  </si>
  <si>
    <r>
      <rPr>
        <b/>
        <sz val="10"/>
        <rFont val="Arial"/>
        <charset val="134"/>
      </rPr>
      <t>LOCAÇÃO DA OBRA</t>
    </r>
  </si>
  <si>
    <r>
      <rPr>
        <sz val="10"/>
        <rFont val="Arial"/>
        <charset val="134"/>
      </rPr>
      <t>1.3.1</t>
    </r>
  </si>
  <si>
    <r>
      <rPr>
        <sz val="10"/>
        <rFont val="Arial"/>
        <charset val="134"/>
      </rPr>
      <t>99059</t>
    </r>
  </si>
  <si>
    <r>
      <rPr>
        <sz val="10"/>
        <rFont val="Arial"/>
        <charset val="134"/>
      </rPr>
      <t>LOCACAO CONVENCIONAL DE OBRA, UTILIZANDO GABARITO DE TÁBUAS CORRIDAS PONTALETADAS A CADA 2,00M - 2 UTILIZAÇÕES. AF_10/2018</t>
    </r>
  </si>
  <si>
    <r>
      <rPr>
        <sz val="10"/>
        <rFont val="Arial"/>
        <charset val="134"/>
      </rPr>
      <t>M</t>
    </r>
  </si>
  <si>
    <r>
      <rPr>
        <b/>
        <sz val="10"/>
        <rFont val="Arial"/>
        <charset val="134"/>
      </rPr>
      <t>2</t>
    </r>
  </si>
  <si>
    <r>
      <rPr>
        <b/>
        <sz val="10"/>
        <rFont val="Arial"/>
        <charset val="134"/>
      </rPr>
      <t>GERENCIAMENTO DE OBRAS / FISCALIZAÇÃO</t>
    </r>
  </si>
  <si>
    <r>
      <rPr>
        <b/>
        <sz val="10"/>
        <rFont val="Arial"/>
        <charset val="134"/>
      </rPr>
      <t>2.1</t>
    </r>
  </si>
  <si>
    <r>
      <rPr>
        <b/>
        <sz val="10"/>
        <rFont val="Arial"/>
        <charset val="134"/>
      </rPr>
      <t>ADMINISTRAÇÃO LOCAL</t>
    </r>
  </si>
  <si>
    <r>
      <rPr>
        <sz val="10"/>
        <rFont val="Arial"/>
        <charset val="134"/>
      </rPr>
      <t>2.1.1</t>
    </r>
  </si>
  <si>
    <r>
      <rPr>
        <sz val="10"/>
        <rFont val="Arial"/>
        <charset val="134"/>
      </rPr>
      <t>GPS-011737_2</t>
    </r>
  </si>
  <si>
    <r>
      <rPr>
        <sz val="10"/>
        <rFont val="Arial"/>
        <charset val="134"/>
      </rPr>
      <t>ADMINISTRACAO LOCAL DA OBRA</t>
    </r>
  </si>
  <si>
    <r>
      <rPr>
        <sz val="10"/>
        <rFont val="Arial"/>
        <charset val="134"/>
      </rPr>
      <t>SBC</t>
    </r>
  </si>
  <si>
    <r>
      <rPr>
        <sz val="10"/>
        <rFont val="Arial"/>
        <charset val="134"/>
      </rPr>
      <t>MES</t>
    </r>
  </si>
  <si>
    <r>
      <rPr>
        <b/>
        <sz val="10"/>
        <rFont val="Arial"/>
        <charset val="134"/>
      </rPr>
      <t>3</t>
    </r>
  </si>
  <si>
    <r>
      <rPr>
        <b/>
        <sz val="10"/>
        <rFont val="Arial"/>
        <charset val="134"/>
      </rPr>
      <t>INFRA-ESTRUTURA / FUNDAÇÕES SIMPLES</t>
    </r>
  </si>
  <si>
    <r>
      <rPr>
        <b/>
        <sz val="10"/>
        <rFont val="Arial"/>
        <charset val="134"/>
      </rPr>
      <t>3.1</t>
    </r>
  </si>
  <si>
    <r>
      <rPr>
        <b/>
        <sz val="10"/>
        <rFont val="Arial"/>
        <charset val="134"/>
      </rPr>
      <t>ESCAVAÇÃO</t>
    </r>
  </si>
  <si>
    <r>
      <rPr>
        <sz val="10"/>
        <rFont val="Arial"/>
        <charset val="134"/>
      </rPr>
      <t>3.1.1</t>
    </r>
  </si>
  <si>
    <r>
      <rPr>
        <sz val="10"/>
        <rFont val="Arial"/>
        <charset val="134"/>
      </rPr>
      <t>93358</t>
    </r>
  </si>
  <si>
    <r>
      <rPr>
        <sz val="10"/>
        <rFont val="Arial"/>
        <charset val="134"/>
      </rPr>
      <t>ESCAVAÇÃO MANUAL DE VALA COM PROFUNDIDADE MENOR OU IGUAL A 1,30 M. AF_03/2016</t>
    </r>
  </si>
  <si>
    <r>
      <rPr>
        <sz val="10"/>
        <rFont val="Arial"/>
        <charset val="134"/>
      </rPr>
      <t>M3</t>
    </r>
  </si>
  <si>
    <r>
      <rPr>
        <sz val="10"/>
        <rFont val="Arial"/>
        <charset val="134"/>
      </rPr>
      <t>3.1.2</t>
    </r>
  </si>
  <si>
    <r>
      <rPr>
        <sz val="10"/>
        <rFont val="Arial"/>
        <charset val="134"/>
      </rPr>
      <t>96527</t>
    </r>
  </si>
  <si>
    <r>
      <rPr>
        <sz val="10"/>
        <rFont val="Arial"/>
        <charset val="134"/>
      </rPr>
      <t>ESCAVAÇÃO MANUAL DE VALA PARA VIGA BALDRAME, COM PREVISÃO DE FÔRMA. AF_06/2017</t>
    </r>
  </si>
  <si>
    <r>
      <rPr>
        <sz val="10"/>
        <rFont val="Arial"/>
        <charset val="134"/>
      </rPr>
      <t>3.1.3</t>
    </r>
  </si>
  <si>
    <r>
      <rPr>
        <sz val="10"/>
        <rFont val="Arial"/>
        <charset val="134"/>
      </rPr>
      <t>93382</t>
    </r>
  </si>
  <si>
    <r>
      <rPr>
        <sz val="10"/>
        <rFont val="Arial"/>
        <charset val="134"/>
      </rPr>
      <t>REATERRO MANUAL DE VALAS COM COMPACTAÇÃO MECANIZADA. AF_04/2016</t>
    </r>
  </si>
  <si>
    <r>
      <rPr>
        <sz val="10"/>
        <rFont val="Arial"/>
        <charset val="134"/>
      </rPr>
      <t>3.1.4</t>
    </r>
  </si>
  <si>
    <r>
      <rPr>
        <sz val="10"/>
        <rFont val="Arial"/>
        <charset val="134"/>
      </rPr>
      <t>GPS-C0095</t>
    </r>
  </si>
  <si>
    <r>
      <rPr>
        <sz val="10"/>
        <rFont val="Arial"/>
        <charset val="134"/>
      </rPr>
      <t>APILOAMENTO DE PISO OU FUNDO DE VALAS C/MAÇO DE 30 A 60 KG</t>
    </r>
  </si>
  <si>
    <r>
      <rPr>
        <sz val="10"/>
        <rFont val="Arial"/>
        <charset val="134"/>
      </rPr>
      <t>SEINFRA</t>
    </r>
  </si>
  <si>
    <r>
      <rPr>
        <sz val="10"/>
        <rFont val="Arial"/>
        <charset val="134"/>
      </rPr>
      <t>3.1.5</t>
    </r>
  </si>
  <si>
    <r>
      <rPr>
        <sz val="10"/>
        <rFont val="Arial"/>
        <charset val="134"/>
      </rPr>
      <t>98557</t>
    </r>
  </si>
  <si>
    <r>
      <rPr>
        <sz val="10"/>
        <rFont val="Arial"/>
        <charset val="134"/>
      </rPr>
      <t>IMPERMEABILIZAÇÃO DE SUPERFÍCIE COM EMULSÃO ASFÁLTICA, 2 DEMÃOS AF_06/2018</t>
    </r>
  </si>
  <si>
    <r>
      <rPr>
        <b/>
        <sz val="10"/>
        <rFont val="Arial"/>
        <charset val="134"/>
      </rPr>
      <t>3.2</t>
    </r>
  </si>
  <si>
    <r>
      <rPr>
        <b/>
        <sz val="10"/>
        <rFont val="Arial"/>
        <charset val="134"/>
      </rPr>
      <t>FORMAS</t>
    </r>
  </si>
  <si>
    <r>
      <rPr>
        <b/>
        <sz val="10"/>
        <rFont val="Arial"/>
        <charset val="134"/>
      </rPr>
      <t>3.2.1</t>
    </r>
  </si>
  <si>
    <r>
      <rPr>
        <b/>
        <sz val="10"/>
        <rFont val="Arial"/>
        <charset val="134"/>
      </rPr>
      <t>SAPATAS</t>
    </r>
  </si>
  <si>
    <r>
      <rPr>
        <sz val="10"/>
        <rFont val="Arial"/>
        <charset val="134"/>
      </rPr>
      <t>3.2.1.1</t>
    </r>
  </si>
  <si>
    <r>
      <rPr>
        <sz val="10"/>
        <rFont val="Arial"/>
        <charset val="134"/>
      </rPr>
      <t>GPS-030067</t>
    </r>
  </si>
  <si>
    <r>
      <rPr>
        <sz val="10"/>
        <rFont val="Arial"/>
        <charset val="134"/>
      </rPr>
      <t>FORMA DE MADEIRA PARA SAPATAS</t>
    </r>
  </si>
  <si>
    <r>
      <rPr>
        <b/>
        <sz val="10"/>
        <rFont val="Arial"/>
        <charset val="134"/>
      </rPr>
      <t>3.2.2</t>
    </r>
  </si>
  <si>
    <r>
      <rPr>
        <b/>
        <sz val="10"/>
        <rFont val="Arial"/>
        <charset val="134"/>
      </rPr>
      <t>BALDRAMES</t>
    </r>
  </si>
  <si>
    <r>
      <rPr>
        <sz val="10"/>
        <rFont val="Arial"/>
        <charset val="134"/>
      </rPr>
      <t>3.2.2.1</t>
    </r>
  </si>
  <si>
    <r>
      <rPr>
        <sz val="10"/>
        <rFont val="Arial"/>
        <charset val="134"/>
      </rPr>
      <t>96533</t>
    </r>
  </si>
  <si>
    <r>
      <rPr>
        <sz val="10"/>
        <rFont val="Arial"/>
        <charset val="134"/>
      </rPr>
      <t>FABRICAÇÃO, MONTAGEM E DESMONTAGEM DE FÔRMA PARA VIGA BALDRAME, EM MADEIRA SERRADA, E=25 MM, 2 UTILIZAÇÕES. AF_06/2017</t>
    </r>
  </si>
  <si>
    <r>
      <rPr>
        <b/>
        <sz val="10"/>
        <rFont val="Arial"/>
        <charset val="134"/>
      </rPr>
      <t>3.3</t>
    </r>
  </si>
  <si>
    <r>
      <rPr>
        <b/>
        <sz val="10"/>
        <rFont val="Arial"/>
        <charset val="134"/>
      </rPr>
      <t>ARMADURAS</t>
    </r>
  </si>
  <si>
    <r>
      <rPr>
        <b/>
        <sz val="10"/>
        <rFont val="Arial"/>
        <charset val="134"/>
      </rPr>
      <t>3.3.1</t>
    </r>
  </si>
  <si>
    <r>
      <rPr>
        <sz val="10"/>
        <rFont val="Arial"/>
        <charset val="134"/>
      </rPr>
      <t>3.3.1.1</t>
    </r>
  </si>
  <si>
    <r>
      <rPr>
        <sz val="10"/>
        <rFont val="Arial"/>
        <charset val="134"/>
      </rPr>
      <t>96546</t>
    </r>
  </si>
  <si>
    <r>
      <rPr>
        <sz val="10"/>
        <rFont val="Arial"/>
        <charset val="134"/>
      </rPr>
      <t>ARMAÇÃO DE BLOCO, VIGA BALDRAME OU SAPATA UTILIZANDO AÇO CA-50 DE 10 MM - MONTAGEM. AF_06/2017</t>
    </r>
  </si>
  <si>
    <r>
      <rPr>
        <sz val="10"/>
        <rFont val="Arial"/>
        <charset val="134"/>
      </rPr>
      <t>KG</t>
    </r>
  </si>
  <si>
    <r>
      <rPr>
        <b/>
        <sz val="10"/>
        <rFont val="Arial"/>
        <charset val="134"/>
      </rPr>
      <t>3.3.2</t>
    </r>
  </si>
  <si>
    <r>
      <rPr>
        <sz val="10"/>
        <rFont val="Arial"/>
        <charset val="134"/>
      </rPr>
      <t>3.3.2.1</t>
    </r>
  </si>
  <si>
    <r>
      <rPr>
        <sz val="10"/>
        <rFont val="Arial"/>
        <charset val="134"/>
      </rPr>
      <t>92783</t>
    </r>
  </si>
  <si>
    <r>
      <rPr>
        <sz val="10"/>
        <rFont val="Arial"/>
        <charset val="134"/>
      </rPr>
      <t>ARMAÇÃO DE LAJE DE UMA ESTRUTURA CONVENCIONAL DE CONCRETO ARMADO EM UMA EDIFICAÇÃO TÉRREA OU SOBRADO UTILIZANDO AÇO CA-60 DE 4,2 MM - MONTAGEM. AF_12/2015</t>
    </r>
  </si>
  <si>
    <r>
      <rPr>
        <sz val="10"/>
        <rFont val="Arial"/>
        <charset val="134"/>
      </rPr>
      <t>3.3.2.2</t>
    </r>
  </si>
  <si>
    <r>
      <rPr>
        <sz val="10"/>
        <rFont val="Arial"/>
        <charset val="134"/>
      </rPr>
      <t>96543</t>
    </r>
  </si>
  <si>
    <r>
      <rPr>
        <sz val="10"/>
        <rFont val="Arial"/>
        <charset val="134"/>
      </rPr>
      <t>ARMAÇÃO DE BLOCO, VIGA BALDRAME E SAPATA UTILIZANDO AÇO CA-60 DE 5 MM - MONTAGEM. AF_06/2017</t>
    </r>
  </si>
  <si>
    <r>
      <rPr>
        <sz val="10"/>
        <rFont val="Arial"/>
        <charset val="134"/>
      </rPr>
      <t>3.3.2.3</t>
    </r>
  </si>
  <si>
    <r>
      <rPr>
        <sz val="10"/>
        <rFont val="Arial"/>
        <charset val="134"/>
      </rPr>
      <t>96544</t>
    </r>
  </si>
  <si>
    <r>
      <rPr>
        <sz val="10"/>
        <rFont val="Arial"/>
        <charset val="134"/>
      </rPr>
      <t>ARMAÇÃO DE BLOCO, VIGA BALDRAME OU SAPATA UTILIZANDO AÇO CA-50 DE 6,3 MM - MONTAGEM. AF_06/2017</t>
    </r>
  </si>
  <si>
    <r>
      <rPr>
        <sz val="10"/>
        <rFont val="Arial"/>
        <charset val="134"/>
      </rPr>
      <t>3.3.2.4</t>
    </r>
  </si>
  <si>
    <r>
      <rPr>
        <sz val="10"/>
        <rFont val="Arial"/>
        <charset val="134"/>
      </rPr>
      <t>96545</t>
    </r>
  </si>
  <si>
    <r>
      <rPr>
        <sz val="10"/>
        <rFont val="Arial"/>
        <charset val="134"/>
      </rPr>
      <t>ARMAÇÃO DE BLOCO, VIGA BALDRAME OU SAPATA UTILIZANDO AÇO CA-50 DE 8 MM - MONTAGEM. AF_06/2017</t>
    </r>
  </si>
  <si>
    <r>
      <rPr>
        <sz val="10"/>
        <rFont val="Arial"/>
        <charset val="134"/>
      </rPr>
      <t>3.3.2.5</t>
    </r>
  </si>
  <si>
    <r>
      <rPr>
        <sz val="10"/>
        <rFont val="Arial"/>
        <charset val="134"/>
      </rPr>
      <t>3.3.2.6</t>
    </r>
  </si>
  <si>
    <r>
      <rPr>
        <sz val="10"/>
        <rFont val="Arial"/>
        <charset val="134"/>
      </rPr>
      <t>96547</t>
    </r>
  </si>
  <si>
    <r>
      <rPr>
        <sz val="10"/>
        <rFont val="Arial"/>
        <charset val="134"/>
      </rPr>
      <t>ARMAÇÃO DE BLOCO, VIGA BALDRAME OU SAPATA UTILIZANDO AÇO CA-50 DE 12,5 MM - MONTAGEM. AF_06/2017</t>
    </r>
  </si>
  <si>
    <r>
      <rPr>
        <b/>
        <sz val="10"/>
        <rFont val="Arial"/>
        <charset val="134"/>
      </rPr>
      <t>3.4</t>
    </r>
  </si>
  <si>
    <r>
      <rPr>
        <b/>
        <sz val="10"/>
        <rFont val="Arial"/>
        <charset val="134"/>
      </rPr>
      <t>CONCRETOS</t>
    </r>
  </si>
  <si>
    <r>
      <rPr>
        <b/>
        <sz val="10"/>
        <rFont val="Arial"/>
        <charset val="134"/>
      </rPr>
      <t>3.4.1</t>
    </r>
  </si>
  <si>
    <r>
      <rPr>
        <sz val="10"/>
        <rFont val="Arial"/>
        <charset val="134"/>
      </rPr>
      <t>3.4.1.1</t>
    </r>
  </si>
  <si>
    <r>
      <rPr>
        <sz val="10"/>
        <rFont val="Arial"/>
        <charset val="134"/>
      </rPr>
      <t>96619</t>
    </r>
  </si>
  <si>
    <r>
      <rPr>
        <sz val="10"/>
        <rFont val="Arial"/>
        <charset val="134"/>
      </rPr>
      <t>LASTRO DE CONCRETO MAGRO, APLICADO EM BLOCOS DE COROAMENTO OU SAPATAS, ESPESSURA DE 5 CM. AF_08/2017</t>
    </r>
  </si>
  <si>
    <r>
      <rPr>
        <sz val="10"/>
        <rFont val="Arial"/>
        <charset val="134"/>
      </rPr>
      <t>3.4.1.2</t>
    </r>
  </si>
  <si>
    <r>
      <rPr>
        <sz val="10"/>
        <rFont val="Arial"/>
        <charset val="134"/>
      </rPr>
      <t>96556</t>
    </r>
  </si>
  <si>
    <r>
      <rPr>
        <sz val="10"/>
        <rFont val="Arial"/>
        <charset val="134"/>
      </rPr>
      <t>CONCRETAGEM DE SAPATAS, FCK 30 MPA, COM USO DE JERICA ? LANÇAMENTO, ADENSAMENTO E ACABAMENTO. AF_06/2017</t>
    </r>
  </si>
  <si>
    <r>
      <rPr>
        <b/>
        <sz val="10"/>
        <rFont val="Arial"/>
        <charset val="134"/>
      </rPr>
      <t>3.4.2</t>
    </r>
  </si>
  <si>
    <r>
      <rPr>
        <sz val="10"/>
        <rFont val="Arial"/>
        <charset val="134"/>
      </rPr>
      <t>3.4.2.1</t>
    </r>
  </si>
  <si>
    <r>
      <rPr>
        <sz val="10"/>
        <rFont val="Arial"/>
        <charset val="134"/>
      </rPr>
      <t>94968</t>
    </r>
  </si>
  <si>
    <r>
      <rPr>
        <sz val="10"/>
        <rFont val="Arial"/>
        <charset val="134"/>
      </rPr>
      <t>CONCRETO MAGRO PARA LASTRO, TRAÇO 1:4,5:4,5 (CIMENTO/ AREIA MÉDIA/ BRITA 1) - PREPARO MECÂNICO COM BETONEIRA 600 L. AF_07/2016</t>
    </r>
  </si>
  <si>
    <r>
      <rPr>
        <sz val="10"/>
        <rFont val="Arial"/>
        <charset val="134"/>
      </rPr>
      <t>3.4.2.2</t>
    </r>
  </si>
  <si>
    <r>
      <rPr>
        <sz val="10"/>
        <rFont val="Arial"/>
        <charset val="134"/>
      </rPr>
      <t>96555</t>
    </r>
  </si>
  <si>
    <r>
      <rPr>
        <sz val="10"/>
        <rFont val="Arial"/>
        <charset val="134"/>
      </rPr>
      <t>CONCRETAGEM DE BLOCOS DE COROAMENTO E VIGAS BALDRAME, FCK 30 MPA, COM USO DE JERICA ? LANÇAMENTO, ADENSAMENTO E ACABAMENTO. AF_06/2017</t>
    </r>
  </si>
  <si>
    <r>
      <rPr>
        <b/>
        <sz val="10"/>
        <rFont val="Arial"/>
        <charset val="134"/>
      </rPr>
      <t>4</t>
    </r>
  </si>
  <si>
    <r>
      <rPr>
        <b/>
        <sz val="10"/>
        <rFont val="Arial"/>
        <charset val="134"/>
      </rPr>
      <t>SUPERESTRUTURA</t>
    </r>
  </si>
  <si>
    <r>
      <rPr>
        <b/>
        <sz val="10"/>
        <rFont val="Arial"/>
        <charset val="134"/>
      </rPr>
      <t>4.1</t>
    </r>
  </si>
  <si>
    <r>
      <rPr>
        <b/>
        <sz val="10"/>
        <rFont val="Arial"/>
        <charset val="134"/>
      </rPr>
      <t>4.1.1</t>
    </r>
  </si>
  <si>
    <r>
      <rPr>
        <b/>
        <sz val="10"/>
        <rFont val="Arial"/>
        <charset val="134"/>
      </rPr>
      <t>PILARES</t>
    </r>
  </si>
  <si>
    <r>
      <rPr>
        <sz val="10"/>
        <rFont val="Arial"/>
        <charset val="134"/>
      </rPr>
      <t>4.1.1.1</t>
    </r>
  </si>
  <si>
    <r>
      <rPr>
        <sz val="10"/>
        <rFont val="Arial"/>
        <charset val="134"/>
      </rPr>
      <t>92417</t>
    </r>
  </si>
  <si>
    <r>
      <rPr>
        <sz val="10"/>
        <rFont val="Arial"/>
        <charset val="134"/>
      </rPr>
      <t>MONTAGEM E DESMONTAGEM DE FÔRMA DE PILARES RETANGULARES E ESTRUTURAS SIMILARES COM ÁREA MÉDIA DAS SEÇÕES MAIOR QUE 0,25 M², PÉ-DIREITO DUPLO, EM CHAPA DE MADEIRA COMPENSADA RESINADA, 2 UTILIZAÇÕES. AF_12/2015</t>
    </r>
  </si>
  <si>
    <r>
      <rPr>
        <b/>
        <sz val="10"/>
        <rFont val="Arial"/>
        <charset val="134"/>
      </rPr>
      <t>4.1.2</t>
    </r>
  </si>
  <si>
    <r>
      <rPr>
        <b/>
        <sz val="10"/>
        <rFont val="Arial"/>
        <charset val="134"/>
      </rPr>
      <t>VIGAS</t>
    </r>
  </si>
  <si>
    <r>
      <rPr>
        <sz val="10"/>
        <rFont val="Arial"/>
        <charset val="134"/>
      </rPr>
      <t>4.1.2.1</t>
    </r>
  </si>
  <si>
    <r>
      <rPr>
        <sz val="10"/>
        <rFont val="Arial"/>
        <charset val="134"/>
      </rPr>
      <t>92451</t>
    </r>
  </si>
  <si>
    <r>
      <rPr>
        <sz val="10"/>
        <rFont val="Arial"/>
        <charset val="134"/>
      </rPr>
      <t>MONTAGEM E DESMONTAGEM DE FÔRMA DE VIGA, ESCORAMENTO COM GARFO DE MADEIRA, PÉ-DIREITO SIMPLES, EM CHAPA DE MADEIRA RESINADA, 2 UTILIZAÇÕES. AF_12/2015</t>
    </r>
  </si>
  <si>
    <r>
      <rPr>
        <b/>
        <sz val="10"/>
        <rFont val="Arial"/>
        <charset val="134"/>
      </rPr>
      <t>4.1.3</t>
    </r>
  </si>
  <si>
    <r>
      <rPr>
        <b/>
        <sz val="10"/>
        <rFont val="Arial"/>
        <charset val="134"/>
      </rPr>
      <t>LAJES</t>
    </r>
  </si>
  <si>
    <r>
      <rPr>
        <sz val="10"/>
        <rFont val="Arial"/>
        <charset val="134"/>
      </rPr>
      <t>4.1.3.1</t>
    </r>
  </si>
  <si>
    <r>
      <rPr>
        <sz val="10"/>
        <rFont val="Arial"/>
        <charset val="134"/>
      </rPr>
      <t>GPS-74141/004_1</t>
    </r>
  </si>
  <si>
    <r>
      <rPr>
        <sz val="10"/>
        <rFont val="Arial"/>
        <charset val="134"/>
      </rPr>
      <t>LAJE PRE-MOLD BETA 20 P/3,5KN/M2 VAO 6,2M INCL VIGOTAS TIJOLOS ARMADU-RA NEGATIVA CAPEAMENTO 3CM CONCRETO 25MPA ESCORAMENTO MATERIAL E MAO DE OBRA.</t>
    </r>
  </si>
  <si>
    <r>
      <rPr>
        <b/>
        <sz val="10"/>
        <rFont val="Arial"/>
        <charset val="134"/>
      </rPr>
      <t>4.2</t>
    </r>
  </si>
  <si>
    <r>
      <rPr>
        <b/>
        <sz val="10"/>
        <rFont val="Arial"/>
        <charset val="134"/>
      </rPr>
      <t>4.2.1</t>
    </r>
  </si>
  <si>
    <r>
      <rPr>
        <sz val="10"/>
        <rFont val="Arial"/>
        <charset val="134"/>
      </rPr>
      <t>4.2.1.1</t>
    </r>
  </si>
  <si>
    <r>
      <rPr>
        <sz val="10"/>
        <rFont val="Arial"/>
        <charset val="134"/>
      </rPr>
      <t>92775</t>
    </r>
  </si>
  <si>
    <r>
      <rPr>
        <sz val="10"/>
        <rFont val="Arial"/>
        <charset val="134"/>
      </rPr>
      <t>ARMAÇÃO DE PILAR OU VIGA DE UMA ESTRUTURA CONVENCIONAL DE CONCRETO ARMADO EM UMA EDIFICAÇÃO TÉRREA OU SOBRADO UTILIZANDO AÇO CA-60 DE 5,0 MM - MONTAGEM. AF_12/2015</t>
    </r>
  </si>
  <si>
    <r>
      <rPr>
        <sz val="10"/>
        <rFont val="Arial"/>
        <charset val="134"/>
      </rPr>
      <t>4.2.1.2</t>
    </r>
  </si>
  <si>
    <r>
      <rPr>
        <sz val="10"/>
        <rFont val="Arial"/>
        <charset val="134"/>
      </rPr>
      <t>92762</t>
    </r>
  </si>
  <si>
    <r>
      <rPr>
        <sz val="10"/>
        <rFont val="Arial"/>
        <charset val="134"/>
      </rPr>
      <t>ARMAÇÃO DE PILAR OU VIGA DE UMA ESTRUTURA CONVENCIONAL DE CONCRETO ARMADO EM UM EDIFÍCIO DE MÚLTIPLOS PAVIMENTOS UTILIZANDO AÇO CA-50 DE 10,0 MM - MONTAGEM. AF_12/2015</t>
    </r>
  </si>
  <si>
    <r>
      <rPr>
        <b/>
        <sz val="10"/>
        <rFont val="Arial"/>
        <charset val="134"/>
      </rPr>
      <t>4.2.2</t>
    </r>
  </si>
  <si>
    <r>
      <rPr>
        <sz val="10"/>
        <rFont val="Arial"/>
        <charset val="134"/>
      </rPr>
      <t>4.2.2.1</t>
    </r>
  </si>
  <si>
    <r>
      <rPr>
        <sz val="10"/>
        <rFont val="Arial"/>
        <charset val="134"/>
      </rPr>
      <t>4.2.2.2</t>
    </r>
  </si>
  <si>
    <r>
      <rPr>
        <sz val="10"/>
        <rFont val="Arial"/>
        <charset val="134"/>
      </rPr>
      <t>92777</t>
    </r>
  </si>
  <si>
    <r>
      <rPr>
        <sz val="10"/>
        <rFont val="Arial"/>
        <charset val="134"/>
      </rPr>
      <t>ARMAÇÃO DE PILAR OU VIGA DE UMA ESTRUTURA CONVENCIONAL DE CONCRETO ARMADO EM UMA EDIFICAÇÃO TÉRREA OU SOBRADO UTILIZANDO AÇO CA-50 DE 8,0 MM - MONTAGEM. AF_12/2015</t>
    </r>
  </si>
  <si>
    <r>
      <rPr>
        <sz val="10"/>
        <rFont val="Arial"/>
        <charset val="134"/>
      </rPr>
      <t>4.2.2.3</t>
    </r>
  </si>
  <si>
    <r>
      <rPr>
        <sz val="10"/>
        <rFont val="Arial"/>
        <charset val="134"/>
      </rPr>
      <t>92778</t>
    </r>
  </si>
  <si>
    <r>
      <rPr>
        <sz val="10"/>
        <rFont val="Arial"/>
        <charset val="134"/>
      </rPr>
      <t>ARMAÇÃO DE PILAR OU VIGA DE UMA ESTRUTURA CONVENCIONAL DE CONCRETO ARMADO EM UMA EDIFICAÇÃO TÉRREA OU SOBRADO UTILIZANDO AÇO CA-50 DE 10,0 MM - MONTAGEM. AF_12/2015</t>
    </r>
  </si>
  <si>
    <r>
      <rPr>
        <b/>
        <sz val="10"/>
        <rFont val="Arial"/>
        <charset val="134"/>
      </rPr>
      <t>4.2.3</t>
    </r>
  </si>
  <si>
    <r>
      <rPr>
        <sz val="10"/>
        <rFont val="Arial"/>
        <charset val="134"/>
      </rPr>
      <t>4.2.3.1</t>
    </r>
  </si>
  <si>
    <r>
      <rPr>
        <sz val="10"/>
        <rFont val="Arial"/>
        <charset val="134"/>
      </rPr>
      <t>COMP-162099</t>
    </r>
  </si>
  <si>
    <r>
      <rPr>
        <sz val="10"/>
        <rFont val="Arial"/>
        <charset val="134"/>
      </rPr>
      <t>ARMACAO EM TELA DE ACO SOLDADA NERVURADA Q-92, ACO CA-60, 4,2MM, MALHA 15X15CM (M2)</t>
    </r>
  </si>
  <si>
    <r>
      <rPr>
        <b/>
        <sz val="10"/>
        <rFont val="Arial"/>
        <charset val="134"/>
      </rPr>
      <t>4.3</t>
    </r>
  </si>
  <si>
    <r>
      <rPr>
        <b/>
        <sz val="10"/>
        <rFont val="Arial"/>
        <charset val="134"/>
      </rPr>
      <t>4.3.1</t>
    </r>
  </si>
  <si>
    <r>
      <rPr>
        <sz val="10"/>
        <rFont val="Arial"/>
        <charset val="134"/>
      </rPr>
      <t>4.3.1.1</t>
    </r>
  </si>
  <si>
    <r>
      <rPr>
        <sz val="10"/>
        <rFont val="Arial"/>
        <charset val="134"/>
      </rPr>
      <t>92720</t>
    </r>
  </si>
  <si>
    <r>
      <rPr>
        <sz val="10"/>
        <rFont val="Arial"/>
        <charset val="134"/>
      </rPr>
      <t>CONCRETAGEM DE PILARES, FCK = 25 MPA, COM USO DE BOMBA EM EDIFICAÇÃO COM SEÇÃO MÉDIA DE PILARES MENOR OU IGUAL A 0,25 M² - LANÇAMENTO, ADENSAMENTO E ACABAMENTO. AF_12/2015</t>
    </r>
  </si>
  <si>
    <r>
      <rPr>
        <b/>
        <sz val="10"/>
        <rFont val="Arial"/>
        <charset val="134"/>
      </rPr>
      <t>4.3.2</t>
    </r>
  </si>
  <si>
    <r>
      <rPr>
        <sz val="10"/>
        <rFont val="Arial"/>
        <charset val="134"/>
      </rPr>
      <t>4.3.2.1</t>
    </r>
  </si>
  <si>
    <r>
      <rPr>
        <sz val="10"/>
        <rFont val="Arial"/>
        <charset val="134"/>
      </rPr>
      <t>99439</t>
    </r>
  </si>
  <si>
    <r>
      <rPr>
        <sz val="10"/>
        <rFont val="Arial"/>
        <charset val="134"/>
      </rPr>
      <t>CONCRETAGEM DE EDIFICAÇÕES (PAREDES E LAJES) FEITAS COM SISTEMA DE FÔRMAS MANUSEÁVEIS, COM CONCRETO USINADO BOMBEÁVEL FCK 25 MPA - LANÇAMENTO, ADENSAMENTO E ACABAMENTO (EXCLUSIVE BOMBA LANÇA). AF_06/2015</t>
    </r>
  </si>
  <si>
    <r>
      <rPr>
        <b/>
        <sz val="10"/>
        <rFont val="Arial"/>
        <charset val="134"/>
      </rPr>
      <t>5</t>
    </r>
  </si>
  <si>
    <r>
      <rPr>
        <b/>
        <sz val="10"/>
        <rFont val="Arial"/>
        <charset val="134"/>
      </rPr>
      <t>ALVENARIA / VEDAÇÃO / DIVISÓRIA</t>
    </r>
  </si>
  <si>
    <r>
      <rPr>
        <b/>
        <sz val="10"/>
        <rFont val="Arial"/>
        <charset val="134"/>
      </rPr>
      <t>5.1</t>
    </r>
  </si>
  <si>
    <r>
      <rPr>
        <b/>
        <sz val="10"/>
        <rFont val="Arial"/>
        <charset val="134"/>
      </rPr>
      <t>ALVENARIA DE ELEVAÇÃO / VEDAÇÃO</t>
    </r>
  </si>
  <si>
    <r>
      <rPr>
        <sz val="10"/>
        <rFont val="Arial"/>
        <charset val="134"/>
      </rPr>
      <t>5.1.1</t>
    </r>
  </si>
  <si>
    <r>
      <rPr>
        <sz val="10"/>
        <rFont val="Arial"/>
        <charset val="134"/>
      </rPr>
      <t>87471</t>
    </r>
  </si>
  <si>
    <r>
      <rPr>
        <sz val="10"/>
        <rFont val="Arial"/>
        <charset val="134"/>
      </rPr>
      <t>ALVENARIA DE VEDAÇÃO DE BLOCOS CERÂMICOS FURADOS NA VERTICAL DE 9X19X39CM (ESPESSURA 9CM) DE PAREDES COM ÁREA LÍQUIDA MENOR QUE 6M² SEM VÃOS E ARGAMASSA DE ASSENTAMENTO COM PREPARO EM BETONEIRA. AF_06/2014</t>
    </r>
  </si>
  <si>
    <r>
      <rPr>
        <sz val="10"/>
        <rFont val="Arial"/>
        <charset val="134"/>
      </rPr>
      <t>5.1.2</t>
    </r>
  </si>
  <si>
    <r>
      <rPr>
        <sz val="10"/>
        <rFont val="Arial"/>
        <charset val="134"/>
      </rPr>
      <t>87477</t>
    </r>
  </si>
  <si>
    <r>
      <rPr>
        <sz val="10"/>
        <rFont val="Arial"/>
        <charset val="134"/>
      </rPr>
      <t>ALVENARIA DE VEDAÇÃO DE BLOCOS CERÂMICOS FURADOS NA VERTICAL DE 9X19X39CM (ESPESSURA 9CM) DE PAREDES COM ÁREA LÍQUIDA MAIOR OU IGUAL A 6M² SEM VÃOS E ARGAMASSA DE ASSENTAMENTO COM PREPARO EM BETONEIRA. AF_06/2014</t>
    </r>
  </si>
  <si>
    <r>
      <rPr>
        <sz val="10"/>
        <rFont val="Arial"/>
        <charset val="134"/>
      </rPr>
      <t>5.1.3</t>
    </r>
  </si>
  <si>
    <r>
      <rPr>
        <sz val="10"/>
        <rFont val="Arial"/>
        <charset val="134"/>
      </rPr>
      <t>87483</t>
    </r>
  </si>
  <si>
    <r>
      <rPr>
        <sz val="10"/>
        <rFont val="Arial"/>
        <charset val="134"/>
      </rPr>
      <t>ALVENARIA DE VEDAÇÃO DE BLOCOS CERÂMICOS FURADOS NA VERTICAL DE 9X19X39CM (ESPESSURA 9CM) DE PAREDES COM ÁREA LÍQUIDA MENOR QUE 6M² COM VÃOS E ARGAMASSA DE ASSENTAMENTO COM PREPARO EM BETONEIRA. AF_06/2014</t>
    </r>
  </si>
  <si>
    <r>
      <rPr>
        <sz val="10"/>
        <rFont val="Arial"/>
        <charset val="134"/>
      </rPr>
      <t>5.1.4</t>
    </r>
  </si>
  <si>
    <r>
      <rPr>
        <sz val="10"/>
        <rFont val="Arial"/>
        <charset val="134"/>
      </rPr>
      <t>87489</t>
    </r>
  </si>
  <si>
    <r>
      <rPr>
        <sz val="10"/>
        <rFont val="Arial"/>
        <charset val="134"/>
      </rPr>
      <t>ALVENARIA DE VEDAÇÃO DE BLOCOS CERÂMICOS FURADOS NA VERTICAL DE 9X19X39CM (ESPESSURA 9CM) DE PAREDES COM ÁREA LÍQUIDA MAIOR OU IGUAL A 6M² COM VÃOS E ARGAMASSA DE ASSENTAMENTO COM PREPARO EM BETONEIRA. AF_06/2014</t>
    </r>
  </si>
  <si>
    <r>
      <rPr>
        <sz val="10"/>
        <rFont val="Arial"/>
        <charset val="134"/>
      </rPr>
      <t>5.1.5</t>
    </r>
  </si>
  <si>
    <r>
      <rPr>
        <sz val="10"/>
        <rFont val="Arial"/>
        <charset val="134"/>
      </rPr>
      <t>93202</t>
    </r>
  </si>
  <si>
    <r>
      <rPr>
        <sz val="10"/>
        <rFont val="Arial"/>
        <charset val="134"/>
      </rPr>
      <t>FIXAÇÃO (ENCUNHAMENTO) DE ALVENARIA DE VEDAÇÃO COM TIJOLO MACIÇO. AF_03/2016</t>
    </r>
  </si>
  <si>
    <r>
      <rPr>
        <b/>
        <sz val="10"/>
        <rFont val="Arial"/>
        <charset val="134"/>
      </rPr>
      <t>5.2</t>
    </r>
  </si>
  <si>
    <r>
      <rPr>
        <b/>
        <sz val="10"/>
        <rFont val="Arial"/>
        <charset val="134"/>
      </rPr>
      <t>VERGAS E CHAPIM</t>
    </r>
  </si>
  <si>
    <r>
      <rPr>
        <sz val="10"/>
        <rFont val="Arial"/>
        <charset val="134"/>
      </rPr>
      <t>5.2.1</t>
    </r>
  </si>
  <si>
    <r>
      <rPr>
        <sz val="10"/>
        <rFont val="Arial"/>
        <charset val="134"/>
      </rPr>
      <t>93186</t>
    </r>
  </si>
  <si>
    <r>
      <rPr>
        <sz val="10"/>
        <rFont val="Arial"/>
        <charset val="134"/>
      </rPr>
      <t>VERGA MOLDADA IN LOCO EM CONCRETO PARA JANELAS COM ATÉ 1,5 M DE VÃO. AF_03/2016</t>
    </r>
  </si>
  <si>
    <r>
      <rPr>
        <sz val="10"/>
        <rFont val="Arial"/>
        <charset val="134"/>
      </rPr>
      <t>5.2.2</t>
    </r>
  </si>
  <si>
    <r>
      <rPr>
        <sz val="10"/>
        <rFont val="Arial"/>
        <charset val="134"/>
      </rPr>
      <t>93187</t>
    </r>
  </si>
  <si>
    <r>
      <rPr>
        <sz val="10"/>
        <rFont val="Arial"/>
        <charset val="134"/>
      </rPr>
      <t>VERGA MOLDADA IN LOCO EM CONCRETO PARA JANELAS COM MAIS DE 1,5 M DE VÃO. AF_03/2016</t>
    </r>
  </si>
  <si>
    <r>
      <rPr>
        <sz val="10"/>
        <rFont val="Arial"/>
        <charset val="134"/>
      </rPr>
      <t>5.2.3</t>
    </r>
  </si>
  <si>
    <r>
      <rPr>
        <sz val="10"/>
        <rFont val="Arial"/>
        <charset val="134"/>
      </rPr>
      <t>93188</t>
    </r>
  </si>
  <si>
    <r>
      <rPr>
        <sz val="10"/>
        <rFont val="Arial"/>
        <charset val="134"/>
      </rPr>
      <t>VERGA MOLDADA IN LOCO EM CONCRETO PARA PORTAS COM ATÉ 1,5 M DE VÃO. AF_03/2016</t>
    </r>
  </si>
  <si>
    <r>
      <rPr>
        <sz val="10"/>
        <rFont val="Arial"/>
        <charset val="134"/>
      </rPr>
      <t>5.2.4</t>
    </r>
  </si>
  <si>
    <r>
      <rPr>
        <sz val="10"/>
        <rFont val="Arial"/>
        <charset val="134"/>
      </rPr>
      <t>93189</t>
    </r>
  </si>
  <si>
    <r>
      <rPr>
        <sz val="10"/>
        <rFont val="Arial"/>
        <charset val="134"/>
      </rPr>
      <t>VERGA MOLDADA IN LOCO EM CONCRETO PARA PORTAS COM MAIS DE 1,5 M DE VÃO. AF_03/2016</t>
    </r>
  </si>
  <si>
    <r>
      <rPr>
        <sz val="10"/>
        <rFont val="Arial"/>
        <charset val="134"/>
      </rPr>
      <t>5.2.5</t>
    </r>
  </si>
  <si>
    <r>
      <rPr>
        <sz val="10"/>
        <rFont val="Arial"/>
        <charset val="134"/>
      </rPr>
      <t>93196</t>
    </r>
  </si>
  <si>
    <r>
      <rPr>
        <sz val="10"/>
        <rFont val="Arial"/>
        <charset val="134"/>
      </rPr>
      <t>CONTRAVERGA MOLDADA IN LOCO EM CONCRETO PARA VÃOS DE ATÉ 1,5 M DE COMPRIMENTO. AF_03/2016</t>
    </r>
  </si>
  <si>
    <r>
      <rPr>
        <sz val="10"/>
        <rFont val="Arial"/>
        <charset val="134"/>
      </rPr>
      <t>5.2.6</t>
    </r>
  </si>
  <si>
    <r>
      <rPr>
        <sz val="10"/>
        <rFont val="Arial"/>
        <charset val="134"/>
      </rPr>
      <t>93197</t>
    </r>
  </si>
  <si>
    <r>
      <rPr>
        <sz val="10"/>
        <rFont val="Arial"/>
        <charset val="134"/>
      </rPr>
      <t>CONTRAVERGA MOLDADA IN LOCO EM CONCRETO PARA VÃOS DE MAIS DE 1,5 M DE COMPRIMENTO. AF_03/2016</t>
    </r>
  </si>
  <si>
    <r>
      <rPr>
        <b/>
        <sz val="10"/>
        <rFont val="Arial"/>
        <charset val="134"/>
      </rPr>
      <t>5.3</t>
    </r>
  </si>
  <si>
    <r>
      <rPr>
        <b/>
        <sz val="10"/>
        <rFont val="Arial"/>
        <charset val="134"/>
      </rPr>
      <t>SOLEIRAS E PEITORIS</t>
    </r>
  </si>
  <si>
    <r>
      <rPr>
        <sz val="10"/>
        <rFont val="Arial"/>
        <charset val="134"/>
      </rPr>
      <t>5.3.1</t>
    </r>
  </si>
  <si>
    <r>
      <rPr>
        <sz val="10"/>
        <rFont val="Arial"/>
        <charset val="134"/>
      </rPr>
      <t>GPS-40676</t>
    </r>
  </si>
  <si>
    <r>
      <rPr>
        <sz val="10"/>
        <rFont val="Arial"/>
        <charset val="134"/>
      </rPr>
      <t>ASSENTAMENTO DE PEITORIL COM ARGAMASSA DE CIMENTO COLANTE L=15CM - COM FORNECIMENTO DE MATERIAL</t>
    </r>
  </si>
  <si>
    <r>
      <rPr>
        <sz val="10"/>
        <rFont val="Arial"/>
        <charset val="134"/>
      </rPr>
      <t>5.3.2</t>
    </r>
  </si>
  <si>
    <r>
      <rPr>
        <sz val="10"/>
        <rFont val="Arial"/>
        <charset val="134"/>
      </rPr>
      <t>98689</t>
    </r>
  </si>
  <si>
    <r>
      <rPr>
        <sz val="10"/>
        <rFont val="Arial"/>
        <charset val="134"/>
      </rPr>
      <t>SOLEIRA EM GRANITO, LARGURA 15 CM, ESPESSURA 2,0 CM. AF_06/2018</t>
    </r>
  </si>
  <si>
    <r>
      <rPr>
        <b/>
        <sz val="10"/>
        <rFont val="Arial"/>
        <charset val="134"/>
      </rPr>
      <t>6</t>
    </r>
  </si>
  <si>
    <r>
      <rPr>
        <b/>
        <sz val="10"/>
        <rFont val="Arial"/>
        <charset val="134"/>
      </rPr>
      <t>PISO</t>
    </r>
  </si>
  <si>
    <r>
      <rPr>
        <b/>
        <sz val="10"/>
        <rFont val="Arial"/>
        <charset val="134"/>
      </rPr>
      <t>6.1</t>
    </r>
  </si>
  <si>
    <r>
      <rPr>
        <b/>
        <sz val="10"/>
        <rFont val="Arial"/>
        <charset val="134"/>
      </rPr>
      <t>PISOS INTERNOS</t>
    </r>
  </si>
  <si>
    <r>
      <rPr>
        <sz val="10"/>
        <rFont val="Arial"/>
        <charset val="134"/>
      </rPr>
      <t>6.1.1</t>
    </r>
  </si>
  <si>
    <r>
      <rPr>
        <sz val="10"/>
        <rFont val="Arial"/>
        <charset val="134"/>
      </rPr>
      <t>6.1.2</t>
    </r>
  </si>
  <si>
    <r>
      <rPr>
        <sz val="10"/>
        <rFont val="Arial"/>
        <charset val="134"/>
      </rPr>
      <t>72183</t>
    </r>
  </si>
  <si>
    <t>PISO EM CONCRETO 20MPA PREPARO MECANICO, ESPESSURA 7 CM, COM ARMACAO EM TELA SOLDADA</t>
  </si>
  <si>
    <t>M2</t>
  </si>
  <si>
    <r>
      <rPr>
        <sz val="10"/>
        <rFont val="Arial"/>
        <charset val="134"/>
      </rPr>
      <t>6.1.3</t>
    </r>
  </si>
  <si>
    <r>
      <rPr>
        <sz val="10"/>
        <rFont val="Arial"/>
        <charset val="134"/>
      </rPr>
      <t>87630</t>
    </r>
  </si>
  <si>
    <r>
      <rPr>
        <sz val="10"/>
        <rFont val="Arial"/>
        <charset val="134"/>
      </rPr>
      <t>CONTRAPISO EM ARGAMASSA TRAÇO 1:4 (CIMENTO E AREIA), PREPARO MECÂNICO COM BETONEIRA 400 L, APLICADO EM ÁREAS SECAS SOBRE LAJE, ADERIDO, ESPESSURA 3CM. AF_06/2014</t>
    </r>
  </si>
  <si>
    <r>
      <rPr>
        <sz val="10"/>
        <rFont val="Arial"/>
        <charset val="134"/>
      </rPr>
      <t>6.1.4</t>
    </r>
  </si>
  <si>
    <r>
      <rPr>
        <sz val="10"/>
        <rFont val="Arial"/>
        <charset val="134"/>
      </rPr>
      <t>87745</t>
    </r>
  </si>
  <si>
    <r>
      <rPr>
        <sz val="10"/>
        <rFont val="Arial"/>
        <charset val="134"/>
      </rPr>
      <t>CONTRAPISO EM ARGAMASSA TRAÇO 1:4 (CIMENTO E AREIA), PREPARO MECÂNICO COM BETONEIRA 400 L, APLICADO EM ÁREAS MOLHADAS SOBRE LAJE, ADERIDO, ESPESSURA 3CM. AF_06/2014</t>
    </r>
  </si>
  <si>
    <r>
      <rPr>
        <sz val="10"/>
        <rFont val="Arial"/>
        <charset val="134"/>
      </rPr>
      <t>6.1.5</t>
    </r>
  </si>
  <si>
    <r>
      <rPr>
        <sz val="10"/>
        <rFont val="Arial"/>
        <charset val="134"/>
      </rPr>
      <t>COMP-972767</t>
    </r>
  </si>
  <si>
    <r>
      <rPr>
        <sz val="10"/>
        <rFont val="Arial"/>
        <charset val="134"/>
      </rPr>
      <t>FORNECIMENTO/INSTALACAO LONA PLASTICA PRETA, PARA IMPERMEABILIZACAO, ESPESSURA 150 MICRAS.</t>
    </r>
  </si>
  <si>
    <r>
      <rPr>
        <sz val="10"/>
        <rFont val="Arial"/>
        <charset val="134"/>
      </rPr>
      <t>6.1.6</t>
    </r>
  </si>
  <si>
    <t>GPS-72137_1</t>
  </si>
  <si>
    <r>
      <rPr>
        <sz val="10"/>
        <rFont val="Arial"/>
        <charset val="134"/>
      </rPr>
      <t>PISO INDUSTRIAL ALTA RESISTENCIA, ESPESSURA 08MM, INCLUSO JUNTAS DE DILATACAO PLASTICAS E POLIMENTO MECANIZADO</t>
    </r>
  </si>
  <si>
    <r>
      <rPr>
        <sz val="10"/>
        <rFont val="Arial"/>
        <charset val="134"/>
      </rPr>
      <t>6.1.7</t>
    </r>
  </si>
  <si>
    <r>
      <rPr>
        <sz val="10"/>
        <rFont val="Arial"/>
        <charset val="134"/>
      </rPr>
      <t>87261</t>
    </r>
  </si>
  <si>
    <r>
      <rPr>
        <sz val="10"/>
        <rFont val="Arial"/>
        <charset val="134"/>
      </rPr>
      <t>REVESTIMENTO CERÂMICO PARA PISO COM PLACAS TIPO PORCELANATO DE DIMENSÕES 60X60 CM APLICADA EM AMBIENTES DE ÁREA MENOR QUE 5 M². AF_06/2014</t>
    </r>
  </si>
  <si>
    <r>
      <rPr>
        <b/>
        <sz val="10"/>
        <rFont val="Arial"/>
        <charset val="134"/>
      </rPr>
      <t>6.2</t>
    </r>
  </si>
  <si>
    <r>
      <rPr>
        <b/>
        <sz val="10"/>
        <rFont val="Arial"/>
        <charset val="134"/>
      </rPr>
      <t>PISOS EXTERNOS</t>
    </r>
  </si>
  <si>
    <r>
      <rPr>
        <sz val="10"/>
        <rFont val="Arial"/>
        <charset val="134"/>
      </rPr>
      <t>6.2.1</t>
    </r>
  </si>
  <si>
    <r>
      <rPr>
        <sz val="10"/>
        <rFont val="Arial"/>
        <charset val="134"/>
      </rPr>
      <t>6.2.2</t>
    </r>
  </si>
  <si>
    <r>
      <rPr>
        <sz val="10"/>
        <rFont val="Arial"/>
        <charset val="134"/>
      </rPr>
      <t>94994</t>
    </r>
  </si>
  <si>
    <t>EXECUÇÃO DE PASSEIO (CALÇADA) OU PISO DE CONCRETO COM CONCRETO MOLDADO IN LOCO, FEITO EM OBRA, ACABAMENTO CONVENCIONAL, ESPESSURA 8 CM, ARMADO. AF_07/2016</t>
  </si>
  <si>
    <t>6.2.3</t>
  </si>
  <si>
    <r>
      <rPr>
        <sz val="10"/>
        <rFont val="Arial"/>
        <charset val="134"/>
      </rPr>
      <t>94273</t>
    </r>
  </si>
  <si>
    <r>
      <rPr>
        <sz val="10"/>
        <rFont val="Arial"/>
        <charset val="134"/>
      </rPr>
      <t>ASSENTAMENTO DE GUIA (MEIO-FIO) EM TRECHO RETO, CONFECCIONADA EM CONCRETO PRÉ-FABRICADO, DIMENSÕES 100X15X13X30 CM (COMPRIMENTO X BASE INFERIOR X BASE SUPERIOR X ALTURA), PARA VIAS URBANAS (USO VIÁRIO). AF_06/2016</t>
    </r>
  </si>
  <si>
    <r>
      <rPr>
        <b/>
        <sz val="10"/>
        <rFont val="Arial"/>
        <charset val="134"/>
      </rPr>
      <t>7</t>
    </r>
  </si>
  <si>
    <r>
      <rPr>
        <b/>
        <sz val="10"/>
        <rFont val="Arial"/>
        <charset val="134"/>
      </rPr>
      <t>REVESTIMENTOS</t>
    </r>
  </si>
  <si>
    <r>
      <rPr>
        <b/>
        <sz val="10"/>
        <rFont val="Arial"/>
        <charset val="134"/>
      </rPr>
      <t>7.1</t>
    </r>
  </si>
  <si>
    <r>
      <rPr>
        <b/>
        <sz val="10"/>
        <rFont val="Arial"/>
        <charset val="134"/>
      </rPr>
      <t>ARGAMASSAS PARA PAREDES INTERNAS E EXTERNAS</t>
    </r>
  </si>
  <si>
    <r>
      <rPr>
        <sz val="10"/>
        <rFont val="Arial"/>
        <charset val="134"/>
      </rPr>
      <t>7.1.1</t>
    </r>
  </si>
  <si>
    <r>
      <rPr>
        <sz val="10"/>
        <rFont val="Arial"/>
        <charset val="134"/>
      </rPr>
      <t>87879</t>
    </r>
  </si>
  <si>
    <r>
      <rPr>
        <sz val="10"/>
        <rFont val="Arial"/>
        <charset val="134"/>
      </rPr>
      <t>CHAPISCO APLICADO EM ALVENARIAS E ESTRUTURAS DE CONCRETO INTERNAS, COM COLHER DE PEDREIRO. ARGAMASSA TRAÇO 1:3 COM PREPARO EM BETONEIRA 400L. AF_06/2014</t>
    </r>
  </si>
  <si>
    <r>
      <rPr>
        <sz val="10"/>
        <rFont val="Arial"/>
        <charset val="134"/>
      </rPr>
      <t>7.1.2</t>
    </r>
  </si>
  <si>
    <r>
      <rPr>
        <sz val="10"/>
        <rFont val="Arial"/>
        <charset val="134"/>
      </rPr>
      <t>87547</t>
    </r>
  </si>
  <si>
    <r>
      <rPr>
        <sz val="10"/>
        <rFont val="Arial"/>
        <charset val="134"/>
      </rPr>
      <t>MASSA ÚNICA, PARA RECEBIMENTO DE PINTURA, EM ARGAMASSA TRAÇO 1:2:8, PREPARO MECÂNICO COM BETONEIRA 400L, APLICADA MANUALMENTE EM FACES INTERNAS DE PAREDES, ESPESSURA DE 10MM, COM EXECUÇÃO DE TALISCAS. AF_06/2014</t>
    </r>
  </si>
  <si>
    <r>
      <rPr>
        <sz val="10"/>
        <rFont val="Arial"/>
        <charset val="134"/>
      </rPr>
      <t>7.1.3</t>
    </r>
  </si>
  <si>
    <r>
      <rPr>
        <sz val="10"/>
        <rFont val="Arial"/>
        <charset val="134"/>
      </rPr>
      <t>87535</t>
    </r>
  </si>
  <si>
    <r>
      <rPr>
        <sz val="10"/>
        <rFont val="Arial"/>
        <charset val="134"/>
      </rPr>
      <t>EMBOÇO, PARA RECEBIMENTO DE CERÂMICA, EM ARGAMASSA TRAÇO 1:2:8, PREPARO MECÂNICO COM BETONEIRA 400L, APLICADO MANUALMENTE EM FACES INTERNAS DE PAREDES, PARA AMBIENTE COM ÁREA MAIOR QUE 10M2, ESPESSURA DE 20MM, COM EXECUÇÃO DE TALISCAS. AF_06/2014</t>
    </r>
  </si>
  <si>
    <r>
      <rPr>
        <b/>
        <sz val="10"/>
        <rFont val="Arial"/>
        <charset val="134"/>
      </rPr>
      <t>7.2</t>
    </r>
  </si>
  <si>
    <r>
      <rPr>
        <b/>
        <sz val="10"/>
        <rFont val="Arial"/>
        <charset val="134"/>
      </rPr>
      <t>ACABAMENTOS DE PAREDES INTERNAS E EXTERNAS</t>
    </r>
  </si>
  <si>
    <r>
      <rPr>
        <sz val="10"/>
        <rFont val="Arial"/>
        <charset val="134"/>
      </rPr>
      <t>7.2.1</t>
    </r>
  </si>
  <si>
    <r>
      <rPr>
        <sz val="10"/>
        <rFont val="Arial"/>
        <charset val="134"/>
      </rPr>
      <t>GPS-170429_3</t>
    </r>
  </si>
  <si>
    <r>
      <rPr>
        <sz val="10"/>
        <rFont val="Arial"/>
        <charset val="134"/>
      </rPr>
      <t>PORCELANATO ESMALTADO, BORDA RETIFICADO, LINHA MUNARI COR BRANCA (30.0x60.0cm)</t>
    </r>
  </si>
  <si>
    <r>
      <rPr>
        <sz val="10"/>
        <rFont val="Arial"/>
        <charset val="134"/>
      </rPr>
      <t>7.2.2</t>
    </r>
  </si>
  <si>
    <r>
      <rPr>
        <sz val="10"/>
        <rFont val="Arial"/>
        <charset val="134"/>
      </rPr>
      <t>GPS-C1123</t>
    </r>
  </si>
  <si>
    <r>
      <rPr>
        <sz val="10"/>
        <rFont val="Arial"/>
        <charset val="134"/>
      </rPr>
      <t>REJUNTAMENTO C/ ARG. PRÉ-FABRICADA, JUNTA ATÉ 2mm EM CERÂMICA, ACIMA DE 30x30 cm (900 cm²) E PORCELANATOS (PAREDE/PISO)</t>
    </r>
  </si>
  <si>
    <r>
      <rPr>
        <b/>
        <sz val="10"/>
        <rFont val="Arial"/>
        <charset val="134"/>
      </rPr>
      <t>8</t>
    </r>
  </si>
  <si>
    <r>
      <rPr>
        <b/>
        <sz val="10"/>
        <rFont val="Arial"/>
        <charset val="134"/>
      </rPr>
      <t>PINTURA</t>
    </r>
  </si>
  <si>
    <r>
      <rPr>
        <b/>
        <sz val="10"/>
        <rFont val="Arial"/>
        <charset val="134"/>
      </rPr>
      <t>8.1</t>
    </r>
  </si>
  <si>
    <r>
      <rPr>
        <b/>
        <sz val="10"/>
        <rFont val="Arial"/>
        <charset val="134"/>
      </rPr>
      <t>PAREDES E FORROS</t>
    </r>
  </si>
  <si>
    <r>
      <rPr>
        <sz val="10"/>
        <rFont val="Arial"/>
        <charset val="134"/>
      </rPr>
      <t>8.1.1</t>
    </r>
  </si>
  <si>
    <r>
      <rPr>
        <sz val="10"/>
        <rFont val="Arial"/>
        <charset val="134"/>
      </rPr>
      <t>88497</t>
    </r>
  </si>
  <si>
    <r>
      <rPr>
        <sz val="10"/>
        <rFont val="Arial"/>
        <charset val="134"/>
      </rPr>
      <t>APLICAÇÃO E LIXAMENTO DE MASSA LÁTEX EM PAREDES, DUAS DEMÃOS. AF_06/2014</t>
    </r>
  </si>
  <si>
    <r>
      <rPr>
        <sz val="10"/>
        <rFont val="Arial"/>
        <charset val="134"/>
      </rPr>
      <t>8.1.2</t>
    </r>
  </si>
  <si>
    <r>
      <rPr>
        <sz val="10"/>
        <rFont val="Arial"/>
        <charset val="134"/>
      </rPr>
      <t>88485</t>
    </r>
  </si>
  <si>
    <r>
      <rPr>
        <sz val="10"/>
        <rFont val="Arial"/>
        <charset val="134"/>
      </rPr>
      <t>APLICAÇÃO DE FUNDO SELADOR ACRÍLICO EM PAREDES, UMA DEMÃO. AF_06/2014</t>
    </r>
  </si>
  <si>
    <r>
      <rPr>
        <sz val="10"/>
        <rFont val="Arial"/>
        <charset val="134"/>
      </rPr>
      <t>8.1.3</t>
    </r>
  </si>
  <si>
    <r>
      <rPr>
        <sz val="10"/>
        <rFont val="Arial"/>
        <charset val="134"/>
      </rPr>
      <t>88489</t>
    </r>
  </si>
  <si>
    <r>
      <rPr>
        <sz val="10"/>
        <rFont val="Arial"/>
        <charset val="134"/>
      </rPr>
      <t>APLICAÇÃO MANUAL DE PINTURA COM TINTA LÁTEX ACRÍLICA EM PAREDES, DUAS DEMÃOS. AF_06/2014 - COR BRANCO</t>
    </r>
  </si>
  <si>
    <r>
      <rPr>
        <sz val="10"/>
        <rFont val="Arial"/>
        <charset val="134"/>
      </rPr>
      <t>8.1.4</t>
    </r>
  </si>
  <si>
    <r>
      <rPr>
        <sz val="10"/>
        <rFont val="Arial"/>
        <charset val="134"/>
      </rPr>
      <t>88484</t>
    </r>
  </si>
  <si>
    <t>APLICAÇÃO DE FUNDO SELADOR ACRÍLICO EM TETO, UMA DEMÃO. AF_06/2014</t>
  </si>
  <si>
    <r>
      <rPr>
        <sz val="10"/>
        <rFont val="Arial"/>
        <charset val="134"/>
      </rPr>
      <t>8.1.5</t>
    </r>
  </si>
  <si>
    <r>
      <rPr>
        <sz val="10"/>
        <rFont val="Arial"/>
        <charset val="134"/>
      </rPr>
      <t>88488</t>
    </r>
  </si>
  <si>
    <r>
      <rPr>
        <sz val="10"/>
        <rFont val="Arial"/>
        <charset val="134"/>
      </rPr>
      <t>APLICAÇÃO MANUAL DE PINTURA COM TINTA LÁTEX ACRÍLICA EM TETO, DUAS DEMÃOS. AF_06/2014</t>
    </r>
  </si>
  <si>
    <r>
      <rPr>
        <sz val="10"/>
        <rFont val="Arial"/>
        <charset val="134"/>
      </rPr>
      <t>8.1.6</t>
    </r>
  </si>
  <si>
    <r>
      <rPr>
        <sz val="10"/>
        <rFont val="Arial"/>
        <charset val="134"/>
      </rPr>
      <t>95305</t>
    </r>
  </si>
  <si>
    <r>
      <rPr>
        <sz val="10"/>
        <rFont val="Arial"/>
        <charset val="134"/>
      </rPr>
      <t>TEXTURA ACRÍLICA, APLICAÇÃO MANUAL EM PAREDE, UMA DEMÃO.</t>
    </r>
  </si>
  <si>
    <r>
      <rPr>
        <b/>
        <sz val="10"/>
        <rFont val="Arial"/>
        <charset val="134"/>
      </rPr>
      <t>8.2</t>
    </r>
  </si>
  <si>
    <r>
      <rPr>
        <b/>
        <sz val="10"/>
        <rFont val="Arial"/>
        <charset val="134"/>
      </rPr>
      <t>ESQUADRIAS DE MADEIRA</t>
    </r>
  </si>
  <si>
    <r>
      <rPr>
        <sz val="10"/>
        <rFont val="Arial"/>
        <charset val="134"/>
      </rPr>
      <t>8.2.1</t>
    </r>
  </si>
  <si>
    <r>
      <rPr>
        <sz val="10"/>
        <rFont val="Arial"/>
        <charset val="134"/>
      </rPr>
      <t>74065/001</t>
    </r>
  </si>
  <si>
    <r>
      <rPr>
        <sz val="10"/>
        <rFont val="Arial"/>
        <charset val="134"/>
      </rPr>
      <t>PINTURA ESMALTE FOSCO PARA MADEIRA, DUAS DEMAOS, SOBRE FUNDO NIVELADOR BRANCO</t>
    </r>
  </si>
  <si>
    <r>
      <rPr>
        <b/>
        <sz val="10"/>
        <rFont val="Arial"/>
        <charset val="134"/>
      </rPr>
      <t>9</t>
    </r>
  </si>
  <si>
    <r>
      <rPr>
        <b/>
        <sz val="10"/>
        <rFont val="Arial"/>
        <charset val="134"/>
      </rPr>
      <t>ESQUADRIAS</t>
    </r>
  </si>
  <si>
    <r>
      <rPr>
        <b/>
        <sz val="10"/>
        <rFont val="Arial"/>
        <charset val="134"/>
      </rPr>
      <t>9.1</t>
    </r>
  </si>
  <si>
    <r>
      <rPr>
        <sz val="10"/>
        <rFont val="Arial"/>
        <charset val="134"/>
      </rPr>
      <t>9.1.1</t>
    </r>
  </si>
  <si>
    <r>
      <rPr>
        <sz val="10"/>
        <rFont val="Arial"/>
        <charset val="134"/>
      </rPr>
      <t>90843</t>
    </r>
  </si>
  <si>
    <r>
      <rPr>
        <sz val="10"/>
        <rFont val="Arial"/>
        <charset val="134"/>
      </rPr>
      <t>KIT DE PORTA DE MADEIRA PARA PINTURA, SEMI-OCA (LEVE OU MÉDIA), PADRÃO MÉDIO, 80X210CM, ESPESSURA DE 3,5CM, ITENS INCLUSOS: DOBRADIÇAS, MONTAGEM E INSTALAÇÃO DO BATENTE, FECHADURA COM EXECUÇÃO DO FURO - FORNECIMENTO E INSTALAÇÃO. AF_12/2019</t>
    </r>
  </si>
  <si>
    <r>
      <rPr>
        <b/>
        <sz val="10"/>
        <rFont val="Arial"/>
        <charset val="134"/>
      </rPr>
      <t>9.2</t>
    </r>
  </si>
  <si>
    <r>
      <rPr>
        <b/>
        <sz val="10"/>
        <rFont val="Arial"/>
        <charset val="134"/>
      </rPr>
      <t>ESQUADRIAS METÁLICAS</t>
    </r>
  </si>
  <si>
    <r>
      <rPr>
        <sz val="10"/>
        <rFont val="Arial"/>
        <charset val="134"/>
      </rPr>
      <t>9.2.1</t>
    </r>
  </si>
  <si>
    <r>
      <rPr>
        <sz val="10"/>
        <rFont val="Arial"/>
        <charset val="134"/>
      </rPr>
      <t>GPS-25.02.250</t>
    </r>
  </si>
  <si>
    <r>
      <rPr>
        <sz val="10"/>
        <rFont val="Arial"/>
        <charset val="134"/>
      </rPr>
      <t>PORTA EM ALUMÍNIO ANODIZADO DE ABRIR, TIPO VENEZIANA, SOB MEDIDA - BRONZE/PRETO</t>
    </r>
  </si>
  <si>
    <r>
      <rPr>
        <sz val="10"/>
        <rFont val="Arial"/>
        <charset val="134"/>
      </rPr>
      <t>CPOS</t>
    </r>
  </si>
  <si>
    <r>
      <rPr>
        <sz val="10"/>
        <rFont val="Arial"/>
        <charset val="134"/>
      </rPr>
      <t>m²</t>
    </r>
  </si>
  <si>
    <r>
      <rPr>
        <sz val="10"/>
        <rFont val="Arial"/>
        <charset val="134"/>
      </rPr>
      <t>9.2.2</t>
    </r>
  </si>
  <si>
    <r>
      <rPr>
        <sz val="10"/>
        <rFont val="Arial"/>
        <charset val="134"/>
      </rPr>
      <t>25.01.520</t>
    </r>
  </si>
  <si>
    <r>
      <rPr>
        <sz val="10"/>
        <rFont val="Arial"/>
        <charset val="134"/>
      </rPr>
      <t>Caixilho em alumínio anodizado maxim-ar, sob medida - bronze/preto</t>
    </r>
  </si>
  <si>
    <r>
      <rPr>
        <sz val="10"/>
        <rFont val="Arial"/>
        <charset val="134"/>
      </rPr>
      <t>9.2.3</t>
    </r>
  </si>
  <si>
    <r>
      <rPr>
        <sz val="10"/>
        <rFont val="Arial"/>
        <charset val="134"/>
      </rPr>
      <t>GPS-25.01.530_1</t>
    </r>
  </si>
  <si>
    <r>
      <rPr>
        <sz val="10"/>
        <rFont val="Arial"/>
        <charset val="134"/>
      </rPr>
      <t>Caixilho em alumínio anodizado de correr, sob medida - bronze/preto</t>
    </r>
  </si>
  <si>
    <r>
      <rPr>
        <b/>
        <sz val="10"/>
        <rFont val="Arial"/>
        <charset val="134"/>
      </rPr>
      <t>9.3</t>
    </r>
  </si>
  <si>
    <r>
      <rPr>
        <b/>
        <sz val="10"/>
        <rFont val="Arial"/>
        <charset val="134"/>
      </rPr>
      <t>OUTROS ELEMENTOS</t>
    </r>
  </si>
  <si>
    <r>
      <rPr>
        <sz val="10"/>
        <rFont val="Arial"/>
        <charset val="134"/>
      </rPr>
      <t>9.3.1</t>
    </r>
  </si>
  <si>
    <r>
      <rPr>
        <sz val="10"/>
        <rFont val="Arial"/>
        <charset val="134"/>
      </rPr>
      <t>GPS-C4638</t>
    </r>
  </si>
  <si>
    <r>
      <rPr>
        <sz val="10"/>
        <rFont val="Arial"/>
        <charset val="134"/>
      </rPr>
      <t>PUXADOR HORIZONTAL/VERTICAL PARA PORTA</t>
    </r>
  </si>
  <si>
    <r>
      <rPr>
        <sz val="10"/>
        <rFont val="Arial"/>
        <charset val="134"/>
      </rPr>
      <t>9.3.2</t>
    </r>
  </si>
  <si>
    <r>
      <rPr>
        <sz val="10"/>
        <rFont val="Arial"/>
        <charset val="134"/>
      </rPr>
      <t>COMP-953606</t>
    </r>
  </si>
  <si>
    <r>
      <rPr>
        <sz val="10"/>
        <rFont val="Arial"/>
        <charset val="134"/>
      </rPr>
      <t>ALCAPAO EM FERRO 60X60CM, INCLUSO FERRAGENS</t>
    </r>
  </si>
  <si>
    <r>
      <rPr>
        <b/>
        <sz val="10"/>
        <rFont val="Arial"/>
        <charset val="134"/>
      </rPr>
      <t>10</t>
    </r>
  </si>
  <si>
    <r>
      <rPr>
        <b/>
        <sz val="10"/>
        <rFont val="Arial"/>
        <charset val="134"/>
      </rPr>
      <t>COBERTURA</t>
    </r>
  </si>
  <si>
    <r>
      <rPr>
        <b/>
        <sz val="10"/>
        <rFont val="Arial"/>
        <charset val="134"/>
      </rPr>
      <t>10.1</t>
    </r>
  </si>
  <si>
    <r>
      <rPr>
        <b/>
        <sz val="10"/>
        <rFont val="Arial"/>
        <charset val="134"/>
      </rPr>
      <t>TELHAS</t>
    </r>
  </si>
  <si>
    <r>
      <rPr>
        <sz val="10"/>
        <rFont val="Arial"/>
        <charset val="134"/>
      </rPr>
      <t>10.1.1</t>
    </r>
  </si>
  <si>
    <r>
      <rPr>
        <sz val="10"/>
        <rFont val="Arial"/>
        <charset val="134"/>
      </rPr>
      <t>92567</t>
    </r>
  </si>
  <si>
    <r>
      <rPr>
        <sz val="10"/>
        <rFont val="Arial"/>
        <charset val="134"/>
      </rPr>
      <t>FABRICAÇÃO E INSTALAÇÃO DE ESTRUTURA PONTALETADA DE MADEIRA NÃO APARELHADA PARA TELHADOS COM MAIS QUE 2 ÁGUAS E PARA TELHA CERÂMICA OU DE CONCRETO, INCLUSO TRANSPORTE VERTICAL. AF_12/2015</t>
    </r>
  </si>
  <si>
    <r>
      <rPr>
        <sz val="10"/>
        <rFont val="Arial"/>
        <charset val="134"/>
      </rPr>
      <t>10.1.2</t>
    </r>
  </si>
  <si>
    <r>
      <rPr>
        <sz val="10"/>
        <rFont val="Arial"/>
        <charset val="134"/>
      </rPr>
      <t>55960</t>
    </r>
  </si>
  <si>
    <r>
      <rPr>
        <sz val="10"/>
        <rFont val="Arial"/>
        <charset val="134"/>
      </rPr>
      <t>IMUNIZACAO DE MADEIRAMENTO PARA COBERTURA UTILIZANDO CUPINICIDA INCOLOR</t>
    </r>
  </si>
  <si>
    <r>
      <rPr>
        <sz val="10"/>
        <rFont val="Arial"/>
        <charset val="134"/>
      </rPr>
      <t>10.1.3</t>
    </r>
  </si>
  <si>
    <r>
      <rPr>
        <sz val="10"/>
        <rFont val="Arial"/>
        <charset val="134"/>
      </rPr>
      <t>94443</t>
    </r>
  </si>
  <si>
    <r>
      <rPr>
        <sz val="10"/>
        <rFont val="Arial"/>
        <charset val="134"/>
      </rPr>
      <t>TELHAMENTO COM TELHA CERÂMICA DE ENCAIXE, TIPO ROMANA, COM MAIS DE 2 ÁGUAS, INCLUSO TRANSPORTE VERTICAL. AF_07/2019</t>
    </r>
  </si>
  <si>
    <r>
      <rPr>
        <sz val="10"/>
        <rFont val="Arial"/>
        <charset val="134"/>
      </rPr>
      <t>10.1.4</t>
    </r>
  </si>
  <si>
    <r>
      <rPr>
        <sz val="10"/>
        <rFont val="Arial"/>
        <charset val="134"/>
      </rPr>
      <t>94221</t>
    </r>
  </si>
  <si>
    <r>
      <rPr>
        <sz val="10"/>
        <rFont val="Arial"/>
        <charset val="134"/>
      </rPr>
      <t>CUMEEIRA PARA TELHA CERÂMICA EMBOÇADA COM ARGAMASSA TRAÇO 1:2:9 (CIMENTO, CAL E AREIA) PARA TELHADOS COM ATÉ 2 ÁGUAS, INCLUSO TRANSPORTE VERTICAL. AF_07/2019</t>
    </r>
  </si>
  <si>
    <r>
      <rPr>
        <sz val="10"/>
        <rFont val="Arial"/>
        <charset val="134"/>
      </rPr>
      <t>10.1.5</t>
    </r>
  </si>
  <si>
    <r>
      <rPr>
        <sz val="10"/>
        <rFont val="Arial"/>
        <charset val="134"/>
      </rPr>
      <t>94227</t>
    </r>
  </si>
  <si>
    <r>
      <rPr>
        <sz val="10"/>
        <rFont val="Arial"/>
        <charset val="134"/>
      </rPr>
      <t>CALHA EM CHAPA DE AÇO GALVANIZADO NÚMERO 24, DESENVOLVIMENTO DE 33 CM, INCLUSO TRANSPORTE VERTICAL. AF_07/2019</t>
    </r>
  </si>
  <si>
    <r>
      <rPr>
        <b/>
        <sz val="10"/>
        <rFont val="Arial"/>
        <charset val="134"/>
      </rPr>
      <t>11</t>
    </r>
  </si>
  <si>
    <r>
      <rPr>
        <b/>
        <sz val="10"/>
        <rFont val="Arial"/>
        <charset val="134"/>
      </rPr>
      <t>INSTALAÇÕES ELÉTRICAS</t>
    </r>
  </si>
  <si>
    <r>
      <rPr>
        <b/>
        <sz val="10"/>
        <rFont val="Arial"/>
        <charset val="134"/>
      </rPr>
      <t>11.1</t>
    </r>
  </si>
  <si>
    <r>
      <rPr>
        <b/>
        <sz val="10"/>
        <rFont val="Arial"/>
        <charset val="134"/>
      </rPr>
      <t>QUADROS ELÉTRICOS</t>
    </r>
  </si>
  <si>
    <r>
      <rPr>
        <b/>
        <sz val="10"/>
        <rFont val="Arial"/>
        <charset val="134"/>
      </rPr>
      <t>11.1.1</t>
    </r>
  </si>
  <si>
    <r>
      <rPr>
        <b/>
        <sz val="10"/>
        <rFont val="Arial"/>
        <charset val="134"/>
      </rPr>
      <t>QDFL</t>
    </r>
  </si>
  <si>
    <r>
      <rPr>
        <sz val="10"/>
        <rFont val="Arial"/>
        <charset val="134"/>
      </rPr>
      <t>11.1.1.1</t>
    </r>
  </si>
  <si>
    <r>
      <rPr>
        <sz val="10"/>
        <rFont val="Arial"/>
        <charset val="134"/>
      </rPr>
      <t>GPS-83463_1</t>
    </r>
  </si>
  <si>
    <r>
      <rPr>
        <sz val="10"/>
        <rFont val="Arial"/>
        <charset val="134"/>
      </rPr>
      <t>QUADRO DE DISTRIBUICAO DE ENERGIA EM CHAPA DE ACO GALVANIZADO, PARA 24 DISJUNTORES TERMOMAGNETICOS MONOPOLARES, COM BARRAMENTO TRIFASICO E NEUTRO - FORNECIMENTO E INSTALACAO</t>
    </r>
  </si>
  <si>
    <r>
      <rPr>
        <sz val="10"/>
        <rFont val="Arial"/>
        <charset val="134"/>
      </rPr>
      <t>11.1.1.2</t>
    </r>
  </si>
  <si>
    <r>
      <rPr>
        <sz val="10"/>
        <rFont val="Arial"/>
        <charset val="134"/>
      </rPr>
      <t>GPS-S09041_2</t>
    </r>
  </si>
  <si>
    <r>
      <rPr>
        <sz val="10"/>
        <rFont val="Arial"/>
        <charset val="134"/>
      </rPr>
      <t>Dispositivo de proteção contra surto de tensão DPS 12kA - 275v</t>
    </r>
  </si>
  <si>
    <r>
      <rPr>
        <sz val="10"/>
        <rFont val="Arial"/>
        <charset val="134"/>
      </rPr>
      <t>ORSE</t>
    </r>
  </si>
  <si>
    <r>
      <rPr>
        <sz val="10"/>
        <rFont val="Arial"/>
        <charset val="134"/>
      </rPr>
      <t>11.1.1.3</t>
    </r>
  </si>
  <si>
    <r>
      <rPr>
        <sz val="10"/>
        <rFont val="Arial"/>
        <charset val="134"/>
      </rPr>
      <t>93653</t>
    </r>
  </si>
  <si>
    <r>
      <rPr>
        <sz val="10"/>
        <rFont val="Arial"/>
        <charset val="134"/>
      </rPr>
      <t>DISJUNTOR MONOPOLAR TIPO DIN, CORRENTE NOMINAL DE 10A - FORNECIMENTO E INSTALAÇÃO. AF_04/2016</t>
    </r>
  </si>
  <si>
    <r>
      <rPr>
        <sz val="10"/>
        <rFont val="Arial"/>
        <charset val="134"/>
      </rPr>
      <t>11.1.1.4</t>
    </r>
  </si>
  <si>
    <r>
      <rPr>
        <sz val="10"/>
        <rFont val="Arial"/>
        <charset val="134"/>
      </rPr>
      <t>93654</t>
    </r>
  </si>
  <si>
    <r>
      <rPr>
        <sz val="10"/>
        <rFont val="Arial"/>
        <charset val="134"/>
      </rPr>
      <t>DISJUNTOR MONOPOLAR TIPO DIN, CORRENTE NOMINAL DE 16A - FORNECIMENTO E INSTALAÇÃO. AF_04/2016</t>
    </r>
  </si>
  <si>
    <r>
      <rPr>
        <sz val="10"/>
        <rFont val="Arial"/>
        <charset val="134"/>
      </rPr>
      <t>11.1.1.5</t>
    </r>
  </si>
  <si>
    <r>
      <rPr>
        <sz val="10"/>
        <rFont val="Arial"/>
        <charset val="134"/>
      </rPr>
      <t>GPS-93667_1</t>
    </r>
  </si>
  <si>
    <r>
      <rPr>
        <sz val="10"/>
        <rFont val="Arial"/>
        <charset val="134"/>
      </rPr>
      <t>DISJUNTOR TRIPOLAR TIPO DIN, CORRENTE NOMINAL DE 6A - FORNECIMENTO E INSTALAÇÃO. AF_04/2016</t>
    </r>
  </si>
  <si>
    <r>
      <rPr>
        <sz val="10"/>
        <rFont val="Arial"/>
        <charset val="134"/>
      </rPr>
      <t>11.1.1.6</t>
    </r>
  </si>
  <si>
    <r>
      <rPr>
        <sz val="10"/>
        <rFont val="Arial"/>
        <charset val="134"/>
      </rPr>
      <t>GPS-S11383_6</t>
    </r>
  </si>
  <si>
    <r>
      <rPr>
        <sz val="10"/>
        <rFont val="Arial"/>
        <charset val="134"/>
      </rPr>
      <t>Disjuntor termomagnético tripolar 20 A</t>
    </r>
  </si>
  <si>
    <r>
      <rPr>
        <sz val="10"/>
        <rFont val="Arial"/>
        <charset val="134"/>
      </rPr>
      <t>un</t>
    </r>
  </si>
  <si>
    <r>
      <rPr>
        <sz val="10"/>
        <rFont val="Arial"/>
        <charset val="134"/>
      </rPr>
      <t>11.1.1.7</t>
    </r>
  </si>
  <si>
    <r>
      <rPr>
        <sz val="10"/>
        <rFont val="Arial"/>
        <charset val="134"/>
      </rPr>
      <t>GPS-078140_2</t>
    </r>
  </si>
  <si>
    <r>
      <rPr>
        <sz val="10"/>
        <rFont val="Arial"/>
        <charset val="134"/>
      </rPr>
      <t>TERMINAL OLHAL PRE-ISOLADO PINO 2,5MM2 LONGO</t>
    </r>
  </si>
  <si>
    <r>
      <rPr>
        <sz val="10"/>
        <rFont val="Arial"/>
        <charset val="134"/>
      </rPr>
      <t>11.1.1.8</t>
    </r>
  </si>
  <si>
    <r>
      <rPr>
        <sz val="10"/>
        <rFont val="Arial"/>
        <charset val="134"/>
      </rPr>
      <t>GPS-078141_1</t>
    </r>
  </si>
  <si>
    <r>
      <rPr>
        <sz val="10"/>
        <rFont val="Arial"/>
        <charset val="134"/>
      </rPr>
      <t>TERMINAL OLHAL PRE-ISOLADO PINO 6,0MM2 LONGO</t>
    </r>
  </si>
  <si>
    <r>
      <rPr>
        <sz val="10"/>
        <rFont val="Arial"/>
        <charset val="134"/>
      </rPr>
      <t>11.1.1.9</t>
    </r>
  </si>
  <si>
    <r>
      <rPr>
        <sz val="10"/>
        <rFont val="Arial"/>
        <charset val="134"/>
      </rPr>
      <t>91926</t>
    </r>
  </si>
  <si>
    <r>
      <rPr>
        <sz val="10"/>
        <rFont val="Arial"/>
        <charset val="134"/>
      </rPr>
      <t>CABO DE COBRE FLEXÍVEL ISOLADO, 2,5 MM², ANTI-CHAMA 450/750 V, PARA CIRCUITOS TERMINAIS - FORNECIMENTO E INSTALAÇÃO. AF_12/2015</t>
    </r>
  </si>
  <si>
    <r>
      <rPr>
        <sz val="10"/>
        <rFont val="Arial"/>
        <charset val="134"/>
      </rPr>
      <t>11.1.1.10</t>
    </r>
  </si>
  <si>
    <r>
      <rPr>
        <sz val="10"/>
        <rFont val="Arial"/>
        <charset val="134"/>
      </rPr>
      <t>91930</t>
    </r>
  </si>
  <si>
    <r>
      <rPr>
        <sz val="10"/>
        <rFont val="Arial"/>
        <charset val="134"/>
      </rPr>
      <t>CABO DE COBRE FLEXÍVEL ISOLADO, 6 MM², ANTI-CHAMA 450/750 V, PARA CIRCUITOS TERMINAIS - FORNECIMENTO E INSTALAÇÃO. AF_12/2015</t>
    </r>
  </si>
  <si>
    <r>
      <rPr>
        <sz val="10"/>
        <rFont val="Arial"/>
        <charset val="134"/>
      </rPr>
      <t>11.1.1.11</t>
    </r>
  </si>
  <si>
    <r>
      <rPr>
        <sz val="10"/>
        <rFont val="Arial"/>
        <charset val="134"/>
      </rPr>
      <t>GPS-S08006</t>
    </r>
  </si>
  <si>
    <r>
      <rPr>
        <sz val="10"/>
        <rFont val="Arial"/>
        <charset val="134"/>
      </rPr>
      <t>TERMINAL DE COMPRESSÃO PARA CABO DE 2,50 mm2 - FORNECIMENTO E INSTALAÇÃO</t>
    </r>
  </si>
  <si>
    <r>
      <rPr>
        <sz val="10"/>
        <rFont val="Arial"/>
        <charset val="134"/>
      </rPr>
      <t>UND.</t>
    </r>
  </si>
  <si>
    <r>
      <rPr>
        <sz val="10"/>
        <rFont val="Arial"/>
        <charset val="134"/>
      </rPr>
      <t>11.1.1.12</t>
    </r>
  </si>
  <si>
    <r>
      <rPr>
        <sz val="10"/>
        <rFont val="Arial"/>
        <charset val="134"/>
      </rPr>
      <t>GPS-S11847_1</t>
    </r>
  </si>
  <si>
    <r>
      <rPr>
        <sz val="10"/>
        <rFont val="Arial"/>
        <charset val="134"/>
      </rPr>
      <t>Transformador de corrente de 50/5A</t>
    </r>
  </si>
  <si>
    <r>
      <rPr>
        <b/>
        <sz val="10"/>
        <rFont val="Arial"/>
        <charset val="134"/>
      </rPr>
      <t>11.1.2</t>
    </r>
  </si>
  <si>
    <r>
      <rPr>
        <b/>
        <sz val="10"/>
        <rFont val="Arial"/>
        <charset val="134"/>
      </rPr>
      <t xml:space="preserve">PGBT-N3					</t>
    </r>
  </si>
  <si>
    <r>
      <rPr>
        <sz val="10"/>
        <rFont val="Arial"/>
        <charset val="134"/>
      </rPr>
      <t>11.1.2.1</t>
    </r>
  </si>
  <si>
    <r>
      <rPr>
        <b/>
        <sz val="10"/>
        <rFont val="Arial"/>
        <charset val="134"/>
      </rPr>
      <t>11.2</t>
    </r>
  </si>
  <si>
    <r>
      <rPr>
        <b/>
        <sz val="10"/>
        <rFont val="Arial"/>
        <charset val="134"/>
      </rPr>
      <t>ELETRODUTOS/ELETROCALHAS</t>
    </r>
  </si>
  <si>
    <r>
      <rPr>
        <sz val="10"/>
        <rFont val="Arial"/>
        <charset val="134"/>
      </rPr>
      <t>11.2.1</t>
    </r>
  </si>
  <si>
    <r>
      <rPr>
        <sz val="10"/>
        <rFont val="Arial"/>
        <charset val="134"/>
      </rPr>
      <t>GPS-91863_3</t>
    </r>
  </si>
  <si>
    <r>
      <rPr>
        <sz val="10"/>
        <rFont val="Arial"/>
        <charset val="134"/>
      </rPr>
      <t>ELETRODUTO CONDULETE TOP COR CINZA, PVC, DN 25 MM (3/4"), PARA CIRCUITOS TERMINAIS, INSTALADO EM LAJE, INCLUSIVE FIXAÇÃO E CONEXÕES - FORNECIMENTO E INSTALAÇÃO.</t>
    </r>
  </si>
  <si>
    <r>
      <rPr>
        <sz val="10"/>
        <rFont val="Arial"/>
        <charset val="134"/>
      </rPr>
      <t>11.2.2</t>
    </r>
  </si>
  <si>
    <r>
      <rPr>
        <sz val="10"/>
        <rFont val="Arial"/>
        <charset val="134"/>
      </rPr>
      <t>GPS-95749_1</t>
    </r>
  </si>
  <si>
    <r>
      <rPr>
        <sz val="10"/>
        <rFont val="Arial"/>
        <charset val="134"/>
      </rPr>
      <t>ELETRODUTO DE PVC TIPO CONDULETE, DN 20 MM (3/4??), APARENTE, INSTALADO EM PAREDE, INCLUSIVE CONEXÕES - FORNECIMENTO E INSTALAÇÃO.</t>
    </r>
  </si>
  <si>
    <r>
      <rPr>
        <sz val="10"/>
        <rFont val="Arial"/>
        <charset val="134"/>
      </rPr>
      <t>11.2.3</t>
    </r>
  </si>
  <si>
    <r>
      <rPr>
        <sz val="10"/>
        <rFont val="Arial"/>
        <charset val="134"/>
      </rPr>
      <t>GPS-91864_10</t>
    </r>
  </si>
  <si>
    <r>
      <rPr>
        <sz val="10"/>
        <rFont val="Arial"/>
        <charset val="134"/>
      </rPr>
      <t xml:space="preserve">ELETRODUTO CONDULETE TOP COR CINZA, PVC, DN 32 MM (1"), PARA CIRCUITOS TERMINAIS, INSTALADO EM LAJE, INCLUSIVE FIXAÇÃO E CONEXÕES - FORNECIMENTO E INSTALAÇÃO. </t>
    </r>
  </si>
  <si>
    <r>
      <rPr>
        <sz val="10"/>
        <rFont val="Arial"/>
        <charset val="134"/>
      </rPr>
      <t>11.2.4</t>
    </r>
  </si>
  <si>
    <r>
      <rPr>
        <sz val="10"/>
        <rFont val="Arial"/>
        <charset val="134"/>
      </rPr>
      <t>GPS-95757_1</t>
    </r>
  </si>
  <si>
    <r>
      <rPr>
        <sz val="10"/>
        <rFont val="Arial"/>
        <charset val="134"/>
      </rPr>
      <t>ELETRODUTO DE PVC TIPO CONDULETE, DN 32 MM (1??), APARENTE, INSTALADO EM PAREDE, INCLUSIVE CONEXÕES - FORNECIMENTO E INSTALAÇÃO.</t>
    </r>
  </si>
  <si>
    <r>
      <rPr>
        <sz val="10"/>
        <rFont val="Arial"/>
        <charset val="134"/>
      </rPr>
      <t>11.2.5</t>
    </r>
  </si>
  <si>
    <r>
      <rPr>
        <sz val="10"/>
        <rFont val="Arial"/>
        <charset val="134"/>
      </rPr>
      <t>GPS-91864_2</t>
    </r>
  </si>
  <si>
    <r>
      <rPr>
        <sz val="10"/>
        <rFont val="Arial"/>
        <charset val="134"/>
      </rPr>
      <t>ELETRODUTO RÍGIDO ROSCÁVEL, PVC, DN 32 MM (1"), PARA CIRCUITOS TERMINAIS, INSTALADO NO PISO, INCLUSIVE CONEXÕES, ESCVAÇÃO E REATERRO - FORNECIMENTO E INSTALAÇÃO.</t>
    </r>
  </si>
  <si>
    <r>
      <rPr>
        <sz val="10"/>
        <rFont val="Arial"/>
        <charset val="134"/>
      </rPr>
      <t>11.2.6</t>
    </r>
  </si>
  <si>
    <r>
      <rPr>
        <sz val="10"/>
        <rFont val="Arial"/>
        <charset val="134"/>
      </rPr>
      <t>GPS-S11749_1</t>
    </r>
  </si>
  <si>
    <r>
      <rPr>
        <sz val="10"/>
        <rFont val="Arial"/>
        <charset val="134"/>
      </rPr>
      <t>Eletroduto metalico flexivel revestido externamente com pvc preto, diametro externo de 32 mm (1"), tipo sealtubo</t>
    </r>
  </si>
  <si>
    <r>
      <rPr>
        <sz val="10"/>
        <rFont val="Arial"/>
        <charset val="134"/>
      </rPr>
      <t>m</t>
    </r>
  </si>
  <si>
    <r>
      <rPr>
        <sz val="10"/>
        <rFont val="Arial"/>
        <charset val="134"/>
      </rPr>
      <t>11.2.7</t>
    </r>
  </si>
  <si>
    <r>
      <rPr>
        <sz val="10"/>
        <rFont val="Arial"/>
        <charset val="134"/>
      </rPr>
      <t>GPS-062310_1</t>
    </r>
  </si>
  <si>
    <r>
      <rPr>
        <sz val="10"/>
        <rFont val="Arial"/>
        <charset val="134"/>
      </rPr>
      <t>BOX RETO PARA ELETRODUTO FLEXIVEL DE 3/4"</t>
    </r>
  </si>
  <si>
    <r>
      <rPr>
        <sz val="10"/>
        <rFont val="Arial"/>
        <charset val="134"/>
      </rPr>
      <t>11.2.8</t>
    </r>
  </si>
  <si>
    <r>
      <rPr>
        <sz val="10"/>
        <rFont val="Arial"/>
        <charset val="134"/>
      </rPr>
      <t>91905</t>
    </r>
  </si>
  <si>
    <r>
      <rPr>
        <sz val="10"/>
        <rFont val="Arial"/>
        <charset val="134"/>
      </rPr>
      <t>CURVA 90 GRAUS PARA CONDULETE TOP, PVC, ROSCÁVEL, DN 32 MM (1"), PARA CIRCUITOS TERMINAIS, INSTALADA EM PISO - FORNECIMENTO E INSTALAÇÃO. AF_12/2015</t>
    </r>
  </si>
  <si>
    <r>
      <rPr>
        <sz val="10"/>
        <rFont val="Arial"/>
        <charset val="134"/>
      </rPr>
      <t>11.2.9</t>
    </r>
  </si>
  <si>
    <r>
      <rPr>
        <sz val="10"/>
        <rFont val="Arial"/>
        <charset val="134"/>
      </rPr>
      <t>91893</t>
    </r>
  </si>
  <si>
    <r>
      <rPr>
        <sz val="10"/>
        <rFont val="Arial"/>
        <charset val="134"/>
      </rPr>
      <t>CURVA 90 GRAUS PARA CONDULETE TOP, PVC, ROSCÁVEL, DN 32 MM (1"), PARA CIRCUITOS TERMINAIS, INSTALADA EM FORRO - FORNECIMENTO E INSTALAÇÃO. AF_12/2015</t>
    </r>
  </si>
  <si>
    <r>
      <rPr>
        <sz val="10"/>
        <rFont val="Arial"/>
        <charset val="134"/>
      </rPr>
      <t>11.2.10</t>
    </r>
  </si>
  <si>
    <r>
      <rPr>
        <sz val="10"/>
        <rFont val="Arial"/>
        <charset val="134"/>
      </rPr>
      <t>91914</t>
    </r>
  </si>
  <si>
    <r>
      <rPr>
        <sz val="10"/>
        <rFont val="Arial"/>
        <charset val="134"/>
      </rPr>
      <t>CURVA 90 GRAUS PARA CONDULETE TOP, PVC, ROSCÁVEL, DN 25 MM (3/4"), PARA CIRCUITOS TERMINAIS, INSTALADA EM PAREDE - FORNECIMENTO E INSTALAÇÃO. AF_12/2015</t>
    </r>
  </si>
  <si>
    <r>
      <rPr>
        <sz val="10"/>
        <rFont val="Arial"/>
        <charset val="134"/>
      </rPr>
      <t>11.2.11</t>
    </r>
  </si>
  <si>
    <r>
      <rPr>
        <sz val="10"/>
        <rFont val="Arial"/>
        <charset val="134"/>
      </rPr>
      <t>91890</t>
    </r>
  </si>
  <si>
    <r>
      <rPr>
        <sz val="10"/>
        <rFont val="Arial"/>
        <charset val="134"/>
      </rPr>
      <t>CURVA 90 GRAUS PARA CONDULETE TOP, PVC, ROSCÁVEL, DN 25 MM (3/4"), PARA CIRCUITOS TERMINAIS, INSTALADA EM FORRO - FORNECIMENTO E INSTALAÇÃO. AF_12/2015</t>
    </r>
  </si>
  <si>
    <r>
      <rPr>
        <b/>
        <sz val="10"/>
        <rFont val="Arial"/>
        <charset val="134"/>
      </rPr>
      <t>11.3</t>
    </r>
  </si>
  <si>
    <r>
      <rPr>
        <b/>
        <sz val="10"/>
        <rFont val="Arial"/>
        <charset val="134"/>
      </rPr>
      <t>CAIXAS E ACESSÓRIOS</t>
    </r>
  </si>
  <si>
    <r>
      <rPr>
        <sz val="10"/>
        <rFont val="Arial"/>
        <charset val="134"/>
      </rPr>
      <t>11.3.1</t>
    </r>
  </si>
  <si>
    <r>
      <rPr>
        <sz val="10"/>
        <rFont val="Arial"/>
        <charset val="134"/>
      </rPr>
      <t>91936</t>
    </r>
  </si>
  <si>
    <r>
      <rPr>
        <sz val="10"/>
        <rFont val="Arial"/>
        <charset val="134"/>
      </rPr>
      <t>CAIXA OCTOGONAL 4" X 4", PVC, INSTALADA EM LAJE - FORNECIMENTO E INSTALAÇÃO. AF_12/2015</t>
    </r>
  </si>
  <si>
    <r>
      <rPr>
        <sz val="10"/>
        <rFont val="Arial"/>
        <charset val="134"/>
      </rPr>
      <t>11.3.2</t>
    </r>
  </si>
  <si>
    <r>
      <rPr>
        <sz val="10"/>
        <rFont val="Arial"/>
        <charset val="134"/>
      </rPr>
      <t>83446</t>
    </r>
  </si>
  <si>
    <r>
      <rPr>
        <sz val="10"/>
        <rFont val="Arial"/>
        <charset val="134"/>
      </rPr>
      <t>CAIXA DE PASSAGEM 30X30X40 COM TAMPA E DRENO BRITA</t>
    </r>
  </si>
  <si>
    <r>
      <rPr>
        <sz val="10"/>
        <rFont val="Arial"/>
        <charset val="134"/>
      </rPr>
      <t>11.3.3</t>
    </r>
  </si>
  <si>
    <r>
      <rPr>
        <sz val="10"/>
        <rFont val="Arial"/>
        <charset val="134"/>
      </rPr>
      <t>GPS-061255_12</t>
    </r>
  </si>
  <si>
    <r>
      <rPr>
        <sz val="10"/>
        <rFont val="Arial"/>
        <charset val="134"/>
      </rPr>
      <t>CAIXA APARENTE CONDULETE TOP COM TAMPA CEGA.</t>
    </r>
  </si>
  <si>
    <r>
      <rPr>
        <sz val="10"/>
        <rFont val="Arial"/>
        <charset val="134"/>
      </rPr>
      <t>11.3.4</t>
    </r>
  </si>
  <si>
    <r>
      <rPr>
        <sz val="10"/>
        <rFont val="Arial"/>
        <charset val="134"/>
      </rPr>
      <t>83366</t>
    </r>
  </si>
  <si>
    <r>
      <rPr>
        <sz val="10"/>
        <rFont val="Arial"/>
        <charset val="134"/>
      </rPr>
      <t>CAIXA DE PASSAGEM METÁLICA 15X15X10CM (SOBREPOR), FORNECIMENTO E INSTALACAO.</t>
    </r>
  </si>
  <si>
    <r>
      <rPr>
        <b/>
        <sz val="10"/>
        <rFont val="Arial"/>
        <charset val="134"/>
      </rPr>
      <t>11.4</t>
    </r>
  </si>
  <si>
    <r>
      <rPr>
        <b/>
        <sz val="10"/>
        <rFont val="Arial"/>
        <charset val="134"/>
      </rPr>
      <t>CABOS</t>
    </r>
  </si>
  <si>
    <r>
      <rPr>
        <sz val="10"/>
        <rFont val="Arial"/>
        <charset val="134"/>
      </rPr>
      <t>11.4.1</t>
    </r>
  </si>
  <si>
    <r>
      <rPr>
        <sz val="10"/>
        <rFont val="Arial"/>
        <charset val="134"/>
      </rPr>
      <t>11.4.2</t>
    </r>
  </si>
  <si>
    <r>
      <rPr>
        <sz val="10"/>
        <rFont val="Arial"/>
        <charset val="134"/>
      </rPr>
      <t>91929</t>
    </r>
  </si>
  <si>
    <r>
      <rPr>
        <sz val="10"/>
        <rFont val="Arial"/>
        <charset val="134"/>
      </rPr>
      <t>CABO DE COBRE FLEXÍVEL ISOLADO, 4 MM², ANTI-CHAMA 0,6/1,0 KV, PARA CIRCUITOS TERMINAIS - FORNECIMENTO E INSTALAÇÃO. AF_12/2015</t>
    </r>
  </si>
  <si>
    <r>
      <rPr>
        <sz val="10"/>
        <rFont val="Arial"/>
        <charset val="134"/>
      </rPr>
      <t>11.4.3</t>
    </r>
  </si>
  <si>
    <r>
      <rPr>
        <sz val="10"/>
        <rFont val="Arial"/>
        <charset val="134"/>
      </rPr>
      <t>96985</t>
    </r>
  </si>
  <si>
    <r>
      <rPr>
        <sz val="10"/>
        <rFont val="Arial"/>
        <charset val="134"/>
      </rPr>
      <t>HASTE DE ATERRAMENTO 5/8 PARA SPDA - FORNECIMENTO E INSTALAÇÃO. AF_12/2017</t>
    </r>
  </si>
  <si>
    <r>
      <rPr>
        <sz val="10"/>
        <rFont val="Arial"/>
        <charset val="134"/>
      </rPr>
      <t>11.4.4</t>
    </r>
  </si>
  <si>
    <r>
      <rPr>
        <sz val="10"/>
        <rFont val="Arial"/>
        <charset val="134"/>
      </rPr>
      <t>GPS-078051_1</t>
    </r>
  </si>
  <si>
    <r>
      <rPr>
        <sz val="10"/>
        <rFont val="Arial"/>
        <charset val="134"/>
      </rPr>
      <t>SOLDA EXOTERMICA COM MOLDE.</t>
    </r>
  </si>
  <si>
    <r>
      <rPr>
        <sz val="10"/>
        <rFont val="Arial"/>
        <charset val="134"/>
      </rPr>
      <t>11.4.5</t>
    </r>
  </si>
  <si>
    <r>
      <rPr>
        <sz val="10"/>
        <rFont val="Arial"/>
        <charset val="134"/>
      </rPr>
      <t>COMP-154287</t>
    </r>
  </si>
  <si>
    <r>
      <rPr>
        <sz val="10"/>
        <rFont val="Arial"/>
        <charset val="134"/>
      </rPr>
      <t>TERMINAL OU CONECTOR DE PRESSAO - PARA CABO 50MM2 - FORNECIMENTO E INSTALACAO</t>
    </r>
  </si>
  <si>
    <r>
      <rPr>
        <sz val="10"/>
        <rFont val="Arial"/>
        <charset val="134"/>
      </rPr>
      <t>11.4.6</t>
    </r>
  </si>
  <si>
    <r>
      <rPr>
        <sz val="10"/>
        <rFont val="Arial"/>
        <charset val="134"/>
      </rPr>
      <t>96977</t>
    </r>
  </si>
  <si>
    <r>
      <rPr>
        <sz val="10"/>
        <rFont val="Arial"/>
        <charset val="134"/>
      </rPr>
      <t>CORDOALHA DE COBRE NU 50 MM², ENTERRADA, SEM ISOLADOR - FORNECIMENTO E INSTALAÇÃO. AF_12/2017</t>
    </r>
  </si>
  <si>
    <r>
      <rPr>
        <b/>
        <sz val="10"/>
        <rFont val="Arial"/>
        <charset val="134"/>
      </rPr>
      <t>11.5</t>
    </r>
  </si>
  <si>
    <r>
      <rPr>
        <b/>
        <sz val="10"/>
        <rFont val="Arial"/>
        <charset val="134"/>
      </rPr>
      <t>INTERRUPTORES E TOMADAS</t>
    </r>
  </si>
  <si>
    <r>
      <rPr>
        <sz val="10"/>
        <rFont val="Arial"/>
        <charset val="134"/>
      </rPr>
      <t>11.5.1</t>
    </r>
  </si>
  <si>
    <r>
      <rPr>
        <sz val="10"/>
        <rFont val="Arial"/>
        <charset val="134"/>
      </rPr>
      <t>GPS-91992_5</t>
    </r>
  </si>
  <si>
    <r>
      <rPr>
        <sz val="10"/>
        <rFont val="Arial"/>
        <charset val="134"/>
      </rPr>
      <t>PONTO DE INTERRUPTOR PARALELO 2P+T, COM CONDULETE TOP, ADAPTADOR. (ABNT)</t>
    </r>
  </si>
  <si>
    <r>
      <rPr>
        <sz val="10"/>
        <rFont val="Arial"/>
        <charset val="134"/>
      </rPr>
      <t>11.5.2</t>
    </r>
  </si>
  <si>
    <r>
      <rPr>
        <sz val="10"/>
        <rFont val="Arial"/>
        <charset val="134"/>
      </rPr>
      <t>GPS-91992_4</t>
    </r>
  </si>
  <si>
    <r>
      <rPr>
        <sz val="10"/>
        <rFont val="Arial"/>
        <charset val="134"/>
      </rPr>
      <t>PONTO DE INTERRUPTOR SIMPLES 2P+T, COM CONDULETE TOP, ADAPTADOR. (ABNT)</t>
    </r>
  </si>
  <si>
    <r>
      <rPr>
        <sz val="10"/>
        <rFont val="Arial"/>
        <charset val="134"/>
      </rPr>
      <t>11.5.3</t>
    </r>
  </si>
  <si>
    <r>
      <rPr>
        <sz val="10"/>
        <rFont val="Arial"/>
        <charset val="134"/>
      </rPr>
      <t>GPS-91992_3</t>
    </r>
  </si>
  <si>
    <r>
      <rPr>
        <sz val="10"/>
        <rFont val="Arial"/>
        <charset val="134"/>
      </rPr>
      <t>PONTO DE TOMADA SIMPLES 2P+T, COM CONDULETE TOP, ADAPTADOR. (ABNT)</t>
    </r>
  </si>
  <si>
    <r>
      <rPr>
        <b/>
        <sz val="10"/>
        <rFont val="Arial"/>
        <charset val="134"/>
      </rPr>
      <t>11.6</t>
    </r>
  </si>
  <si>
    <r>
      <rPr>
        <b/>
        <sz val="10"/>
        <rFont val="Arial"/>
        <charset val="134"/>
      </rPr>
      <t>LUMINÁRIAS</t>
    </r>
  </si>
  <si>
    <r>
      <rPr>
        <sz val="10"/>
        <rFont val="Arial"/>
        <charset val="134"/>
      </rPr>
      <t>11.6.1</t>
    </r>
  </si>
  <si>
    <r>
      <rPr>
        <sz val="10"/>
        <rFont val="Arial"/>
        <charset val="134"/>
      </rPr>
      <t>GPS-S09622_1</t>
    </r>
  </si>
  <si>
    <r>
      <rPr>
        <sz val="10"/>
        <rFont val="Arial"/>
        <charset val="134"/>
      </rPr>
      <t>Luminária de sobrepor com difusor, quadrada, para lâmpada compacta eletrônica, 4 x 10w.</t>
    </r>
  </si>
  <si>
    <r>
      <rPr>
        <sz val="10"/>
        <rFont val="Arial"/>
        <charset val="134"/>
      </rPr>
      <t>11.6.2</t>
    </r>
  </si>
  <si>
    <r>
      <rPr>
        <sz val="10"/>
        <rFont val="Arial"/>
        <charset val="134"/>
      </rPr>
      <t>97608</t>
    </r>
  </si>
  <si>
    <r>
      <rPr>
        <sz val="10"/>
        <rFont val="Arial"/>
        <charset val="134"/>
      </rPr>
      <t>LUMINÁRIA ARANDELA TIPO TARTARUGA, COM GRADE, DE SOBREPOR, COM 1 LÂMPADA FLUORESCENTE DE 15 W, SEM REATOR - FORNECIMENTO E INSTALAÇÃO. AF_02/2020</t>
    </r>
  </si>
  <si>
    <r>
      <rPr>
        <sz val="10"/>
        <rFont val="Arial"/>
        <charset val="134"/>
      </rPr>
      <t>11.6.3</t>
    </r>
  </si>
  <si>
    <r>
      <rPr>
        <sz val="10"/>
        <rFont val="Arial"/>
        <charset val="134"/>
      </rPr>
      <t>GPS-97586_1</t>
    </r>
  </si>
  <si>
    <r>
      <rPr>
        <sz val="10"/>
        <rFont val="Arial"/>
        <charset val="134"/>
      </rPr>
      <t xml:space="preserve">LUMINÁRIA TIPO CALHA, DE SOBREPOR, COM 2 LÂMPADAS TUBULARES DE LED 28 W - FORNECIMENTO E INSTALAÇÃO. </t>
    </r>
  </si>
  <si>
    <r>
      <rPr>
        <b/>
        <sz val="10"/>
        <rFont val="Arial"/>
        <charset val="134"/>
      </rPr>
      <t>12</t>
    </r>
  </si>
  <si>
    <r>
      <rPr>
        <b/>
        <sz val="10"/>
        <rFont val="Arial"/>
        <charset val="134"/>
      </rPr>
      <t>INSTALAÇÕES HIDRÁULICAS E SANITÁRIAS</t>
    </r>
  </si>
  <si>
    <r>
      <rPr>
        <b/>
        <sz val="10"/>
        <rFont val="Arial"/>
        <charset val="134"/>
      </rPr>
      <t>12.1</t>
    </r>
  </si>
  <si>
    <r>
      <rPr>
        <b/>
        <sz val="10"/>
        <rFont val="Arial"/>
        <charset val="134"/>
      </rPr>
      <t>DRENO AR CONDICIONADO</t>
    </r>
  </si>
  <si>
    <r>
      <rPr>
        <b/>
        <sz val="10"/>
        <rFont val="Arial"/>
        <charset val="134"/>
      </rPr>
      <t>12.1.1</t>
    </r>
  </si>
  <si>
    <r>
      <rPr>
        <b/>
        <sz val="10"/>
        <rFont val="Arial"/>
        <charset val="134"/>
      </rPr>
      <t>TUBULAÇÕES EM PVC</t>
    </r>
  </si>
  <si>
    <r>
      <rPr>
        <sz val="10"/>
        <rFont val="Arial"/>
        <charset val="134"/>
      </rPr>
      <t>12.1.1.1</t>
    </r>
  </si>
  <si>
    <r>
      <rPr>
        <sz val="10"/>
        <rFont val="Arial"/>
        <charset val="134"/>
      </rPr>
      <t>89448</t>
    </r>
  </si>
  <si>
    <r>
      <rPr>
        <sz val="10"/>
        <rFont val="Arial"/>
        <charset val="134"/>
      </rPr>
      <t>TUBO, PVC, SOLDÁVEL, DN 40MM, INSTALADO EM PRUMADA DE ÁGUA - FORNECIMENTO E INSTALAÇÃO. AF_12/2014</t>
    </r>
  </si>
  <si>
    <r>
      <rPr>
        <b/>
        <sz val="10"/>
        <rFont val="Arial"/>
        <charset val="134"/>
      </rPr>
      <t>12.1.2</t>
    </r>
  </si>
  <si>
    <r>
      <rPr>
        <b/>
        <sz val="10"/>
        <rFont val="Arial"/>
        <charset val="134"/>
      </rPr>
      <t>CONEXÕES</t>
    </r>
  </si>
  <si>
    <r>
      <rPr>
        <sz val="10"/>
        <rFont val="Arial"/>
        <charset val="134"/>
      </rPr>
      <t>12.1.2.1</t>
    </r>
  </si>
  <si>
    <r>
      <rPr>
        <sz val="10"/>
        <rFont val="Arial"/>
        <charset val="134"/>
      </rPr>
      <t>89497</t>
    </r>
  </si>
  <si>
    <r>
      <rPr>
        <sz val="10"/>
        <rFont val="Arial"/>
        <charset val="134"/>
      </rPr>
      <t>JOELHO 90 GRAUS, PVC, SOLDÁVEL, DN 40MM, INSTALADO EM PRUMADA DE ÁGUA - FORNECIMENTO E INSTALAÇÃO. AF_12/2014</t>
    </r>
  </si>
  <si>
    <r>
      <rPr>
        <sz val="10"/>
        <rFont val="Arial"/>
        <charset val="134"/>
      </rPr>
      <t>12.1.2.2</t>
    </r>
  </si>
  <si>
    <r>
      <rPr>
        <sz val="10"/>
        <rFont val="Arial"/>
        <charset val="134"/>
      </rPr>
      <t>89498</t>
    </r>
  </si>
  <si>
    <r>
      <rPr>
        <sz val="10"/>
        <rFont val="Arial"/>
        <charset val="134"/>
      </rPr>
      <t>JOELHO 45 GRAUS, PVC, SOLDÁVEL, DN 40MM, INSTALADO EM PRUMADA DE ÁGUA - FORNECIMENTO E INSTALAÇÃO. AF_12/2014</t>
    </r>
  </si>
  <si>
    <r>
      <rPr>
        <sz val="10"/>
        <rFont val="Arial"/>
        <charset val="134"/>
      </rPr>
      <t>12.1.2.3</t>
    </r>
  </si>
  <si>
    <r>
      <rPr>
        <sz val="10"/>
        <rFont val="Arial"/>
        <charset val="134"/>
      </rPr>
      <t>89783</t>
    </r>
  </si>
  <si>
    <r>
      <rPr>
        <sz val="10"/>
        <rFont val="Arial"/>
        <charset val="134"/>
      </rPr>
      <t>JUNÇÃO SIMPLES, PVC, SERIE NORMAL, ESGOTO PREDIAL, DN 40 MM, JUNTA SOLDÁVEL, FORNECIDO E INSTALADO EM RAMAL DE DESCARGA OU RAMAL DE ESGOTO SANITÁRIO. AF_12/2014</t>
    </r>
  </si>
  <si>
    <r>
      <rPr>
        <b/>
        <sz val="10"/>
        <rFont val="Arial"/>
        <charset val="134"/>
      </rPr>
      <t>12.1.3</t>
    </r>
  </si>
  <si>
    <r>
      <rPr>
        <b/>
        <sz val="10"/>
        <rFont val="Arial"/>
        <charset val="134"/>
      </rPr>
      <t>CAIXAS</t>
    </r>
  </si>
  <si>
    <r>
      <rPr>
        <sz val="10"/>
        <rFont val="Arial"/>
        <charset val="134"/>
      </rPr>
      <t>12.1.3.1</t>
    </r>
  </si>
  <si>
    <r>
      <rPr>
        <sz val="10"/>
        <rFont val="Arial"/>
        <charset val="134"/>
      </rPr>
      <t>GPS-72285</t>
    </r>
  </si>
  <si>
    <r>
      <rPr>
        <sz val="10"/>
        <rFont val="Arial"/>
        <charset val="134"/>
      </rPr>
      <t>CAIXA DE AREIA 60X60X60CM EM ALVENARIA COM TAMPA EM CONCRETO - EXECUÇÃO</t>
    </r>
  </si>
  <si>
    <r>
      <rPr>
        <b/>
        <sz val="10"/>
        <rFont val="Arial"/>
        <charset val="134"/>
      </rPr>
      <t>12.1.4</t>
    </r>
  </si>
  <si>
    <r>
      <rPr>
        <b/>
        <sz val="10"/>
        <rFont val="Arial"/>
        <charset val="134"/>
      </rPr>
      <t>SERVIÇOS COMPLEMENTARES</t>
    </r>
  </si>
  <si>
    <r>
      <rPr>
        <sz val="10"/>
        <rFont val="Arial"/>
        <charset val="134"/>
      </rPr>
      <t>12.1.4.1</t>
    </r>
  </si>
  <si>
    <r>
      <rPr>
        <sz val="10"/>
        <rFont val="Arial"/>
        <charset val="134"/>
      </rPr>
      <t>90443</t>
    </r>
  </si>
  <si>
    <r>
      <rPr>
        <sz val="10"/>
        <rFont val="Arial"/>
        <charset val="134"/>
      </rPr>
      <t>RASGO EM ALVENARIA PARA RAMAIS/ DISTRIBUIÇÃO COM DIAMETROS MENORES OU IGUAIS A 40 MM. AF_05/2015</t>
    </r>
  </si>
  <si>
    <r>
      <rPr>
        <sz val="10"/>
        <rFont val="Arial"/>
        <charset val="134"/>
      </rPr>
      <t>12.1.4.2</t>
    </r>
  </si>
  <si>
    <r>
      <rPr>
        <sz val="10"/>
        <rFont val="Arial"/>
        <charset val="134"/>
      </rPr>
      <t>90466</t>
    </r>
  </si>
  <si>
    <r>
      <rPr>
        <sz val="10"/>
        <rFont val="Arial"/>
        <charset val="134"/>
      </rPr>
      <t>CHUMBAMENTO LINEAR EM ALVENARIA PARA RAMAIS/DISTRIBUIÇÃO COM DIÂMETROS MENORES OU IGUAIS A 40 MM. AF_05/2015</t>
    </r>
  </si>
  <si>
    <r>
      <rPr>
        <sz val="10"/>
        <rFont val="Arial"/>
        <charset val="134"/>
      </rPr>
      <t>12.1.4.3</t>
    </r>
  </si>
  <si>
    <r>
      <rPr>
        <sz val="10"/>
        <rFont val="Arial"/>
        <charset val="134"/>
      </rPr>
      <t>12.1.4.4</t>
    </r>
  </si>
  <si>
    <r>
      <rPr>
        <b/>
        <sz val="10"/>
        <rFont val="Arial"/>
        <charset val="134"/>
      </rPr>
      <t>12.2</t>
    </r>
  </si>
  <si>
    <r>
      <rPr>
        <b/>
        <sz val="10"/>
        <rFont val="Arial"/>
        <charset val="134"/>
      </rPr>
      <t>INSTALAÇÕES HIDRÁULICAS</t>
    </r>
  </si>
  <si>
    <r>
      <rPr>
        <b/>
        <sz val="10"/>
        <rFont val="Arial"/>
        <charset val="134"/>
      </rPr>
      <t>12.2.1</t>
    </r>
  </si>
  <si>
    <r>
      <rPr>
        <b/>
        <sz val="10"/>
        <rFont val="Arial"/>
        <charset val="134"/>
      </rPr>
      <t>TUBOS (RAMAL OU SUB-RAMAL)</t>
    </r>
  </si>
  <si>
    <r>
      <rPr>
        <sz val="10"/>
        <rFont val="Arial"/>
        <charset val="134"/>
      </rPr>
      <t>12.2.1.1</t>
    </r>
  </si>
  <si>
    <r>
      <rPr>
        <sz val="10"/>
        <rFont val="Arial"/>
        <charset val="134"/>
      </rPr>
      <t>89356</t>
    </r>
  </si>
  <si>
    <r>
      <rPr>
        <sz val="10"/>
        <rFont val="Arial"/>
        <charset val="134"/>
      </rPr>
      <t>TUBO, PVC, SOLDÁVEL, DN 25MM, INSTALADO EM RAMAL OU SUB-RAMAL DE ÁGUA - FORNECIMENTO E INSTALAÇÃO. AF_12/2014</t>
    </r>
  </si>
  <si>
    <r>
      <rPr>
        <sz val="10"/>
        <rFont val="Arial"/>
        <charset val="134"/>
      </rPr>
      <t>12.2.1.2</t>
    </r>
  </si>
  <si>
    <r>
      <rPr>
        <sz val="10"/>
        <rFont val="Arial"/>
        <charset val="134"/>
      </rPr>
      <t>89357</t>
    </r>
  </si>
  <si>
    <r>
      <rPr>
        <sz val="10"/>
        <rFont val="Arial"/>
        <charset val="134"/>
      </rPr>
      <t>TUBO, PVC, SOLDÁVEL, DN 32MM, INSTALADO EM RAMAL OU SUB-RAMAL DE ÁGUA - FORNECIMENTO E INSTALAÇÃO. AF_12/2014</t>
    </r>
  </si>
  <si>
    <r>
      <rPr>
        <b/>
        <sz val="10"/>
        <rFont val="Arial"/>
        <charset val="134"/>
      </rPr>
      <t>12.2.2</t>
    </r>
  </si>
  <si>
    <r>
      <rPr>
        <sz val="10"/>
        <rFont val="Arial"/>
        <charset val="134"/>
      </rPr>
      <t>12.2.2.1</t>
    </r>
  </si>
  <si>
    <r>
      <rPr>
        <sz val="10"/>
        <rFont val="Arial"/>
        <charset val="134"/>
      </rPr>
      <t>89429</t>
    </r>
  </si>
  <si>
    <r>
      <rPr>
        <sz val="10"/>
        <rFont val="Arial"/>
        <charset val="134"/>
      </rPr>
      <t>ADAPTADOR CURTO COM BOLSA E ROSCA PARA REGISTRO, PVC, SOLDÁVEL, DN 25MM X 3/4?, INSTALADO EM RAMAL DE DISTRIBUIÇÃO DE ÁGUA - FORNECIMENTO E INSTALAÇÃO. AF_12/2014</t>
    </r>
  </si>
  <si>
    <r>
      <rPr>
        <sz val="10"/>
        <rFont val="Arial"/>
        <charset val="134"/>
      </rPr>
      <t>12.2.2.2</t>
    </r>
  </si>
  <si>
    <r>
      <rPr>
        <sz val="10"/>
        <rFont val="Arial"/>
        <charset val="134"/>
      </rPr>
      <t>89362</t>
    </r>
  </si>
  <si>
    <r>
      <rPr>
        <sz val="10"/>
        <rFont val="Arial"/>
        <charset val="134"/>
      </rPr>
      <t>JOELHO 90 GRAUS, PVC, SOLDÁVEL, DN 25MM, INSTALADO EM RAMAL OU SUB-RAMAL DE ÁGUA - FORNECIMENTO E INSTALAÇÃO. AF_12/2014</t>
    </r>
  </si>
  <si>
    <r>
      <rPr>
        <sz val="10"/>
        <rFont val="Arial"/>
        <charset val="134"/>
      </rPr>
      <t>12.2.2.3</t>
    </r>
  </si>
  <si>
    <r>
      <rPr>
        <sz val="10"/>
        <rFont val="Arial"/>
        <charset val="134"/>
      </rPr>
      <t>89367</t>
    </r>
  </si>
  <si>
    <r>
      <rPr>
        <sz val="10"/>
        <rFont val="Arial"/>
        <charset val="134"/>
      </rPr>
      <t>JOELHO 90 GRAUS, PVC, SOLDÁVEL, DN 32MM, INSTALADO EM RAMAL OU SUB-RAMAL DE ÁGUA - FORNECIMENTO E INSTALAÇÃO. AF_12/2014</t>
    </r>
  </si>
  <si>
    <r>
      <rPr>
        <sz val="10"/>
        <rFont val="Arial"/>
        <charset val="134"/>
      </rPr>
      <t>12.2.2.4</t>
    </r>
  </si>
  <si>
    <r>
      <rPr>
        <sz val="10"/>
        <rFont val="Arial"/>
        <charset val="134"/>
      </rPr>
      <t>89398</t>
    </r>
  </si>
  <si>
    <r>
      <rPr>
        <sz val="10"/>
        <rFont val="Arial"/>
        <charset val="134"/>
      </rPr>
      <t>TE, PVC, SOLDÁVEL, DN 32MM, INSTALADO EM RAMAL OU SUB-RAMAL DE ÁGUA - FORNECIMENTO E INSTALAÇÃO. AF_12/2014</t>
    </r>
  </si>
  <si>
    <r>
      <rPr>
        <sz val="10"/>
        <rFont val="Arial"/>
        <charset val="134"/>
      </rPr>
      <t>12.2.2.5</t>
    </r>
  </si>
  <si>
    <r>
      <rPr>
        <sz val="10"/>
        <rFont val="Arial"/>
        <charset val="134"/>
      </rPr>
      <t>89395</t>
    </r>
  </si>
  <si>
    <r>
      <rPr>
        <sz val="10"/>
        <rFont val="Arial"/>
        <charset val="134"/>
      </rPr>
      <t>TE, PVC, SOLDÁVEL, DN 25MM, INSTALADO EM RAMAL OU SUB-RAMAL DE ÁGUA - FORNECIMENTO E INSTALAÇÃO. AF_12/2014</t>
    </r>
  </si>
  <si>
    <r>
      <rPr>
        <sz val="10"/>
        <rFont val="Arial"/>
        <charset val="134"/>
      </rPr>
      <t>12.2.2.6</t>
    </r>
  </si>
  <si>
    <r>
      <rPr>
        <sz val="10"/>
        <rFont val="Arial"/>
        <charset val="134"/>
      </rPr>
      <t>89380</t>
    </r>
  </si>
  <si>
    <r>
      <rPr>
        <sz val="10"/>
        <rFont val="Arial"/>
        <charset val="134"/>
      </rPr>
      <t>LUVA DE REDUÇÃO, PVC, SOLDÁVEL, DN 32MM X 25MM, INSTALADO EM RAMAL OU SUB-RAMAL DE ÁGUA - FORNECIMENTO E INSTALAÇÃO. AF_12/2014</t>
    </r>
  </si>
  <si>
    <r>
      <rPr>
        <sz val="10"/>
        <rFont val="Arial"/>
        <charset val="134"/>
      </rPr>
      <t>12.2.2.7</t>
    </r>
  </si>
  <si>
    <r>
      <rPr>
        <sz val="10"/>
        <rFont val="Arial"/>
        <charset val="134"/>
      </rPr>
      <t>90373</t>
    </r>
  </si>
  <si>
    <r>
      <rPr>
        <sz val="10"/>
        <rFont val="Arial"/>
        <charset val="134"/>
      </rPr>
      <t>JOELHO 90 GRAUS COM BUCHA DE LATÃO, PVC, SOLDÁVEL, DN 25MM, X 1/2? INSTALADO EM RAMAL OU SUB-RAMAL DE ÁGUA - FORNECIMENTO E INSTALAÇÃO. AF_12/2014</t>
    </r>
  </si>
  <si>
    <r>
      <rPr>
        <sz val="10"/>
        <rFont val="Arial"/>
        <charset val="134"/>
      </rPr>
      <t>12.2.2.8</t>
    </r>
  </si>
  <si>
    <r>
      <rPr>
        <sz val="10"/>
        <rFont val="Arial"/>
        <charset val="134"/>
      </rPr>
      <t>89396</t>
    </r>
  </si>
  <si>
    <r>
      <rPr>
        <sz val="10"/>
        <rFont val="Arial"/>
        <charset val="134"/>
      </rPr>
      <t>TÊ COM BUCHA DE LATÃO NA BOLSA CENTRAL, PVC, SOLDÁVEL, DN 25MM X 1/2?, INSTALADO EM RAMAL OU SUB-RAMAL DE ÁGUA - FORNECIMENTO E INSTALAÇÃO. AF_12/2014</t>
    </r>
  </si>
  <si>
    <r>
      <rPr>
        <b/>
        <sz val="10"/>
        <rFont val="Arial"/>
        <charset val="134"/>
      </rPr>
      <t>12.2.3</t>
    </r>
  </si>
  <si>
    <r>
      <rPr>
        <b/>
        <sz val="10"/>
        <rFont val="Arial"/>
        <charset val="134"/>
      </rPr>
      <t>REGISTROS E AFINS</t>
    </r>
  </si>
  <si>
    <r>
      <rPr>
        <sz val="10"/>
        <rFont val="Arial"/>
        <charset val="134"/>
      </rPr>
      <t>12.2.3.1</t>
    </r>
  </si>
  <si>
    <r>
      <rPr>
        <sz val="10"/>
        <rFont val="Arial"/>
        <charset val="134"/>
      </rPr>
      <t>89353</t>
    </r>
  </si>
  <si>
    <r>
      <rPr>
        <sz val="10"/>
        <rFont val="Arial"/>
        <charset val="134"/>
      </rPr>
      <t>REGISTRO DE GAVETA BRUTO, LATÃO, ROSCÁVEL, 3/4", FORNECIDO E INSTALADO EM RAMAL DE ÁGUA. AF_12/2014</t>
    </r>
  </si>
  <si>
    <r>
      <rPr>
        <sz val="10"/>
        <rFont val="Arial"/>
        <charset val="134"/>
      </rPr>
      <t>12.2.3.2</t>
    </r>
  </si>
  <si>
    <r>
      <rPr>
        <sz val="10"/>
        <rFont val="Arial"/>
        <charset val="134"/>
      </rPr>
      <t>95676</t>
    </r>
  </si>
  <si>
    <r>
      <rPr>
        <sz val="10"/>
        <rFont val="Arial"/>
        <charset val="134"/>
      </rPr>
      <t>CAIXA EM CONCRETO PRÉ-MOLDADO PARA ABRIGO DE HIDRÔMETRO COM DN 20 (½?) ? FORNECIMENTO E INSTALAÇÃO. AF_11/2016</t>
    </r>
  </si>
  <si>
    <r>
      <rPr>
        <sz val="10"/>
        <rFont val="Arial"/>
        <charset val="134"/>
      </rPr>
      <t>12.2.3.3</t>
    </r>
  </si>
  <si>
    <r>
      <rPr>
        <sz val="10"/>
        <rFont val="Arial"/>
        <charset val="134"/>
      </rPr>
      <t>97741</t>
    </r>
  </si>
  <si>
    <r>
      <rPr>
        <sz val="10"/>
        <rFont val="Arial"/>
        <charset val="134"/>
      </rPr>
      <t>KIT CAVALETE PARA MEDIÇÃO DE ÁGUA - ENTRADA INDIVIDUALIZADA, EM PVC DN 25 (¾?), PARA 1 MEDIDOR ? FORNECIMENTO E INSTALAÇÃO (EXCLUSIVE HIDRÔMETRO). AF_11/2016</t>
    </r>
  </si>
  <si>
    <r>
      <rPr>
        <sz val="10"/>
        <rFont val="Arial"/>
        <charset val="134"/>
      </rPr>
      <t>12.2.3.4</t>
    </r>
  </si>
  <si>
    <r>
      <rPr>
        <sz val="10"/>
        <rFont val="Arial"/>
        <charset val="134"/>
      </rPr>
      <t>GPS-C2176</t>
    </r>
  </si>
  <si>
    <r>
      <rPr>
        <sz val="10"/>
        <rFont val="Arial"/>
        <charset val="134"/>
      </rPr>
      <t>REGISTRO GLOBO /FECHO RÁPIDO DE 1"</t>
    </r>
  </si>
  <si>
    <r>
      <rPr>
        <b/>
        <sz val="10"/>
        <rFont val="Arial"/>
        <charset val="134"/>
      </rPr>
      <t>12.2.4</t>
    </r>
  </si>
  <si>
    <r>
      <rPr>
        <sz val="10"/>
        <rFont val="Arial"/>
        <charset val="134"/>
      </rPr>
      <t>12.2.4.1</t>
    </r>
  </si>
  <si>
    <r>
      <rPr>
        <sz val="10"/>
        <rFont val="Arial"/>
        <charset val="134"/>
      </rPr>
      <t>12.2.4.2</t>
    </r>
  </si>
  <si>
    <r>
      <rPr>
        <sz val="10"/>
        <rFont val="Arial"/>
        <charset val="134"/>
      </rPr>
      <t>12.2.4.3</t>
    </r>
  </si>
  <si>
    <r>
      <rPr>
        <sz val="10"/>
        <rFont val="Arial"/>
        <charset val="134"/>
      </rPr>
      <t>12.2.4.4</t>
    </r>
  </si>
  <si>
    <r>
      <rPr>
        <sz val="10"/>
        <rFont val="Arial"/>
        <charset val="134"/>
      </rPr>
      <t>12.2.4.5</t>
    </r>
  </si>
  <si>
    <r>
      <rPr>
        <sz val="10"/>
        <rFont val="Arial"/>
        <charset val="134"/>
      </rPr>
      <t>91179</t>
    </r>
  </si>
  <si>
    <r>
      <rPr>
        <sz val="10"/>
        <rFont val="Arial"/>
        <charset val="134"/>
      </rPr>
      <t>FIXAÇÃO DE TUBOS HORIZONTAIS DE PVC, CPVC OU COBRE DIÂMETROS MENORES OU IGUAIS A 40 MM COM ABRAÇADEIRA METÁLICA RÍGIDA TIPO D 1/2" , FIXADA DIRETAMENTE NA LAJE. AF_05/2015</t>
    </r>
  </si>
  <si>
    <r>
      <rPr>
        <b/>
        <sz val="10"/>
        <rFont val="Arial"/>
        <charset val="134"/>
      </rPr>
      <t>12.3</t>
    </r>
  </si>
  <si>
    <r>
      <rPr>
        <b/>
        <sz val="10"/>
        <rFont val="Arial"/>
        <charset val="134"/>
      </rPr>
      <t>INSTALAÇÕES SANITARIAS</t>
    </r>
  </si>
  <si>
    <r>
      <rPr>
        <b/>
        <sz val="10"/>
        <rFont val="Arial"/>
        <charset val="134"/>
      </rPr>
      <t>12.3.1</t>
    </r>
  </si>
  <si>
    <r>
      <rPr>
        <b/>
        <sz val="10"/>
        <rFont val="Arial"/>
        <charset val="134"/>
      </rPr>
      <t>TUBOS (RAMAL DE DESCARGA OU RAMAL DE ESGOTO SANITÁRIO)</t>
    </r>
  </si>
  <si>
    <r>
      <rPr>
        <sz val="10"/>
        <rFont val="Arial"/>
        <charset val="134"/>
      </rPr>
      <t>12.3.1.1</t>
    </r>
  </si>
  <si>
    <r>
      <rPr>
        <sz val="10"/>
        <rFont val="Arial"/>
        <charset val="134"/>
      </rPr>
      <t>89711</t>
    </r>
  </si>
  <si>
    <r>
      <rPr>
        <sz val="10"/>
        <rFont val="Arial"/>
        <charset val="134"/>
      </rPr>
      <t>TUBO PVC, SERIE NORMAL, ESGOTO PREDIAL, DN 40 MM, FORNECIDO E INSTALADO EM RAMAL DE DESCARGA OU RAMAL DE ESGOTO SANITÁRIO. AF_12/2014</t>
    </r>
  </si>
  <si>
    <r>
      <rPr>
        <sz val="10"/>
        <rFont val="Arial"/>
        <charset val="134"/>
      </rPr>
      <t>12.3.1.2</t>
    </r>
  </si>
  <si>
    <r>
      <rPr>
        <sz val="10"/>
        <rFont val="Arial"/>
        <charset val="134"/>
      </rPr>
      <t>89798</t>
    </r>
  </si>
  <si>
    <r>
      <rPr>
        <sz val="10"/>
        <rFont val="Arial"/>
        <charset val="134"/>
      </rPr>
      <t>TUBO PVC, SERIE NORMAL, ESGOTO PREDIAL, DN 50 MM, FORNECIDO E INSTALADO EM PRUMADA DE ESGOTO SANITÁRIO OU VENTILAÇÃO. AF_12/2014</t>
    </r>
  </si>
  <si>
    <r>
      <rPr>
        <sz val="10"/>
        <rFont val="Arial"/>
        <charset val="134"/>
      </rPr>
      <t>12.3.1.3</t>
    </r>
  </si>
  <si>
    <r>
      <rPr>
        <sz val="10"/>
        <rFont val="Arial"/>
        <charset val="134"/>
      </rPr>
      <t>89714</t>
    </r>
  </si>
  <si>
    <r>
      <rPr>
        <sz val="10"/>
        <rFont val="Arial"/>
        <charset val="134"/>
      </rPr>
      <t>TUBO PVC, SERIE NORMAL, ESGOTO PREDIAL, DN 100 MM, FORNECIDO E INSTALADO EM RAMAL DE DESCARGA OU RAMAL DE ESGOTO SANITÁRIO. AF_12/2014</t>
    </r>
  </si>
  <si>
    <r>
      <rPr>
        <b/>
        <sz val="10"/>
        <rFont val="Arial"/>
        <charset val="134"/>
      </rPr>
      <t>12.3.2</t>
    </r>
  </si>
  <si>
    <r>
      <rPr>
        <b/>
        <sz val="10"/>
        <rFont val="Arial"/>
        <charset val="134"/>
      </rPr>
      <t>CONEXÕES (RAMAL DE DESCARGA OU RAMAL DE ESGOTO SANITÁRIO)</t>
    </r>
  </si>
  <si>
    <r>
      <rPr>
        <sz val="10"/>
        <rFont val="Arial"/>
        <charset val="134"/>
      </rPr>
      <t>12.3.2.1</t>
    </r>
  </si>
  <si>
    <r>
      <rPr>
        <sz val="10"/>
        <rFont val="Arial"/>
        <charset val="134"/>
      </rPr>
      <t>89731</t>
    </r>
  </si>
  <si>
    <r>
      <rPr>
        <sz val="10"/>
        <rFont val="Arial"/>
        <charset val="134"/>
      </rPr>
      <t>JOELHO 90 GRAUS, PVC, SERIE NORMAL, ESGOTO PREDIAL, DN 50 MM, JUNTA ELÁSTICA, FORNECIDO E INSTALADO EM RAMAL DE DESCARGA OU RAMAL DE ESGOTO SANITÁRIO. AF_12/2014</t>
    </r>
  </si>
  <si>
    <r>
      <rPr>
        <sz val="10"/>
        <rFont val="Arial"/>
        <charset val="134"/>
      </rPr>
      <t>12.3.2.2</t>
    </r>
  </si>
  <si>
    <r>
      <rPr>
        <sz val="10"/>
        <rFont val="Arial"/>
        <charset val="134"/>
      </rPr>
      <t>89724</t>
    </r>
  </si>
  <si>
    <r>
      <rPr>
        <sz val="10"/>
        <rFont val="Arial"/>
        <charset val="134"/>
      </rPr>
      <t>JOELHO 90 GRAUS, PVC, SERIE NORMAL, ESGOTO PREDIAL, DN 40 MM, JUNTA SOLDÁVEL, FORNECIDO E INSTALADO EM RAMAL DE DESCARGA OU RAMAL DE ESGOTO SANITÁRIO. AF_12/2014</t>
    </r>
  </si>
  <si>
    <r>
      <rPr>
        <sz val="10"/>
        <rFont val="Arial"/>
        <charset val="134"/>
      </rPr>
      <t>12.3.2.3</t>
    </r>
  </si>
  <si>
    <r>
      <rPr>
        <sz val="10"/>
        <rFont val="Arial"/>
        <charset val="134"/>
      </rPr>
      <t>89744</t>
    </r>
  </si>
  <si>
    <r>
      <rPr>
        <sz val="10"/>
        <rFont val="Arial"/>
        <charset val="134"/>
      </rPr>
      <t>JOELHO 90 GRAUS, PVC, SERIE NORMAL, ESGOTO PREDIAL, DN 100 MM, JUNTA ELÁSTICA, FORNECIDO E INSTALADO EM RAMAL DE DESCARGA OU RAMAL DE ESGOTO SANITÁRIO. AF_12/2014</t>
    </r>
  </si>
  <si>
    <r>
      <rPr>
        <sz val="10"/>
        <rFont val="Arial"/>
        <charset val="134"/>
      </rPr>
      <t>12.3.2.4</t>
    </r>
  </si>
  <si>
    <r>
      <rPr>
        <sz val="10"/>
        <rFont val="Arial"/>
        <charset val="134"/>
      </rPr>
      <t>89802</t>
    </r>
  </si>
  <si>
    <r>
      <rPr>
        <sz val="10"/>
        <rFont val="Arial"/>
        <charset val="134"/>
      </rPr>
      <t>JOELHO 45 GRAUS, PVC, SERIE NORMAL, ESGOTO PREDIAL, DN 50 MM, JUNTA ELÁSTICA, FORNECIDO E INSTALADO EM PRUMADA DE ESGOTO SANITÁRIO OU VENTILAÇÃO. AF_12/2014</t>
    </r>
  </si>
  <si>
    <r>
      <rPr>
        <sz val="10"/>
        <rFont val="Arial"/>
        <charset val="134"/>
      </rPr>
      <t>12.3.2.5</t>
    </r>
  </si>
  <si>
    <r>
      <rPr>
        <sz val="10"/>
        <rFont val="Arial"/>
        <charset val="134"/>
      </rPr>
      <t>89726</t>
    </r>
  </si>
  <si>
    <r>
      <rPr>
        <sz val="10"/>
        <rFont val="Arial"/>
        <charset val="134"/>
      </rPr>
      <t>JOELHO 45 GRAUS, PVC, SERIE NORMAL, ESGOTO PREDIAL, DN 40 MM, JUNTA SOLDÁVEL, FORNECIDO E INSTALADO EM RAMAL DE DESCARGA OU RAMAL DE ESGOTO SANITÁRIO. AF_12/2014</t>
    </r>
  </si>
  <si>
    <r>
      <rPr>
        <sz val="10"/>
        <rFont val="Arial"/>
        <charset val="134"/>
      </rPr>
      <t>12.3.2.6</t>
    </r>
  </si>
  <si>
    <r>
      <rPr>
        <sz val="10"/>
        <rFont val="Arial"/>
        <charset val="134"/>
      </rPr>
      <t>89810</t>
    </r>
  </si>
  <si>
    <r>
      <rPr>
        <sz val="10"/>
        <rFont val="Arial"/>
        <charset val="134"/>
      </rPr>
      <t>JOELHO 45 GRAUS, PVC, SERIE NORMAL, ESGOTO PREDIAL, DN 100 MM, JUNTA ELÁSTICA, FORNECIDO E INSTALADO EM PRUMADA DE ESGOTO SANITÁRIO OU VENTILAÇÃO. AF_12/2014</t>
    </r>
  </si>
  <si>
    <r>
      <rPr>
        <sz val="10"/>
        <rFont val="Arial"/>
        <charset val="134"/>
      </rPr>
      <t>12.3.2.7</t>
    </r>
  </si>
  <si>
    <r>
      <rPr>
        <sz val="10"/>
        <rFont val="Arial"/>
        <charset val="134"/>
      </rPr>
      <t>89797</t>
    </r>
  </si>
  <si>
    <r>
      <rPr>
        <sz val="10"/>
        <rFont val="Arial"/>
        <charset val="134"/>
      </rPr>
      <t>JUNÇÃO SIMPLES, PVC, SERIE NORMAL, ESGOTO PREDIAL, DN 100 X 100 MM, JUNTA ELÁSTICA, FORNECIDO E INSTALADO EM RAMAL DE DESCARGA OU RAMAL DE ESGOTO SANITÁRIO. AF_12/2014</t>
    </r>
  </si>
  <si>
    <r>
      <rPr>
        <sz val="10"/>
        <rFont val="Arial"/>
        <charset val="134"/>
      </rPr>
      <t>12.3.2.8</t>
    </r>
  </si>
  <si>
    <r>
      <rPr>
        <sz val="10"/>
        <rFont val="Arial"/>
        <charset val="134"/>
      </rPr>
      <t>GPS-89861</t>
    </r>
  </si>
  <si>
    <r>
      <rPr>
        <sz val="10"/>
        <rFont val="Arial"/>
        <charset val="134"/>
      </rPr>
      <t>JUNÇÃO SIMPLES, PVC, SERIE NORMAL, ESGOTO PREDIAL, DN 100 X 50 MM, JUNTA ELÁSTICA, FORNECIDO E INSTALADO EM SUBCOLETOR AÉREO DE ESGOTO SANITÁRIO. AF_12/2014</t>
    </r>
  </si>
  <si>
    <r>
      <rPr>
        <sz val="10"/>
        <rFont val="Arial"/>
        <charset val="134"/>
      </rPr>
      <t>12.3.2.9</t>
    </r>
  </si>
  <si>
    <r>
      <rPr>
        <sz val="10"/>
        <rFont val="Arial"/>
        <charset val="134"/>
      </rPr>
      <t>89785</t>
    </r>
  </si>
  <si>
    <r>
      <rPr>
        <sz val="10"/>
        <rFont val="Arial"/>
        <charset val="134"/>
      </rPr>
      <t>JUNÇÃO SIMPLES, PVC, SERIE NORMAL, ESGOTO PREDIAL, DN 50 X 50 MM, JUNTA ELÁSTICA, FORNECIDO E INSTALADO EM RAMAL DE DESCARGA OU RAMAL DE ESGOTO SANITÁRIO. AF_12/2014</t>
    </r>
  </si>
  <si>
    <r>
      <rPr>
        <sz val="10"/>
        <rFont val="Arial"/>
        <charset val="134"/>
      </rPr>
      <t>12.3.2.10</t>
    </r>
  </si>
  <si>
    <r>
      <rPr>
        <sz val="10"/>
        <rFont val="Arial"/>
        <charset val="134"/>
      </rPr>
      <t>GPS-89860_1</t>
    </r>
  </si>
  <si>
    <r>
      <rPr>
        <sz val="10"/>
        <rFont val="Arial"/>
        <charset val="134"/>
      </rPr>
      <t>TE, PVC, SERIE NORMAL, ESGOTO PREDIAL, DN 100 X 50 MM, JUNTA ELÁSTICA, FORNECIDO E INSTALADO EM SUBCOLETOR AÉREO DE ESGOTO SANITÁRIO. AF_12/2014</t>
    </r>
  </si>
  <si>
    <r>
      <rPr>
        <sz val="10"/>
        <rFont val="Arial"/>
        <charset val="134"/>
      </rPr>
      <t>12.3.2.11</t>
    </r>
  </si>
  <si>
    <r>
      <rPr>
        <sz val="10"/>
        <rFont val="Arial"/>
        <charset val="134"/>
      </rPr>
      <t>89784</t>
    </r>
  </si>
  <si>
    <r>
      <rPr>
        <sz val="10"/>
        <rFont val="Arial"/>
        <charset val="134"/>
      </rPr>
      <t>TE, PVC, SERIE NORMAL, ESGOTO PREDIAL, DN 50 X 50 MM, JUNTA ELÁSTICA, FORNECIDO E INSTALADO EM RAMAL DE DESCARGA OU RAMAL DE ESGOTO SANITÁRIO. AF_12/2014</t>
    </r>
  </si>
  <si>
    <r>
      <rPr>
        <sz val="10"/>
        <rFont val="Arial"/>
        <charset val="134"/>
      </rPr>
      <t>12.3.2.12</t>
    </r>
  </si>
  <si>
    <r>
      <rPr>
        <sz val="10"/>
        <rFont val="Arial"/>
        <charset val="134"/>
      </rPr>
      <t>89856</t>
    </r>
  </si>
  <si>
    <r>
      <rPr>
        <sz val="10"/>
        <rFont val="Arial"/>
        <charset val="134"/>
      </rPr>
      <t>LUVA SIMPLES, PVC, SERIE NORMAL, ESGOTO PREDIAL, DN 100 MM, JUNTA ELÁSTICA, FORNECIDO E INSTALADO EM SUBCOLETOR AÉREO DE ESGOTO SANITÁRIO. AF_12/2014</t>
    </r>
  </si>
  <si>
    <r>
      <rPr>
        <sz val="10"/>
        <rFont val="Arial"/>
        <charset val="134"/>
      </rPr>
      <t>12.3.2.13</t>
    </r>
  </si>
  <si>
    <r>
      <rPr>
        <sz val="10"/>
        <rFont val="Arial"/>
        <charset val="134"/>
      </rPr>
      <t>89813</t>
    </r>
  </si>
  <si>
    <r>
      <rPr>
        <sz val="10"/>
        <rFont val="Arial"/>
        <charset val="134"/>
      </rPr>
      <t>LUVA SIMPLES, PVC, SERIE NORMAL, ESGOTO PREDIAL, DN 50 MM, JUNTA ELÁSTICA, FORNECIDO E INSTALADO EM PRUMADA DE ESGOTO SANITÁRIO OU VENTILAÇÃO. AF_12/2014</t>
    </r>
  </si>
  <si>
    <r>
      <rPr>
        <sz val="10"/>
        <rFont val="Arial"/>
        <charset val="134"/>
      </rPr>
      <t>12.3.2.14</t>
    </r>
  </si>
  <si>
    <r>
      <rPr>
        <sz val="10"/>
        <rFont val="Arial"/>
        <charset val="134"/>
      </rPr>
      <t>89752</t>
    </r>
  </si>
  <si>
    <r>
      <rPr>
        <sz val="10"/>
        <rFont val="Arial"/>
        <charset val="134"/>
      </rPr>
      <t>LUVA SIMPLES, PVC, SERIE NORMAL, ESGOTO PREDIAL, DN 40 MM, JUNTA SOLDÁVEL, FORNECIDO E INSTALADO EM RAMAL DE DESCARGA OU RAMAL DE ESGOTO SANITÁRIO. AF_12/2014</t>
    </r>
  </si>
  <si>
    <r>
      <rPr>
        <b/>
        <sz val="10"/>
        <rFont val="Arial"/>
        <charset val="134"/>
      </rPr>
      <t>12.3.3</t>
    </r>
  </si>
  <si>
    <r>
      <rPr>
        <sz val="10"/>
        <rFont val="Arial"/>
        <charset val="134"/>
      </rPr>
      <t>12.3.3.1</t>
    </r>
  </si>
  <si>
    <r>
      <rPr>
        <sz val="10"/>
        <rFont val="Arial"/>
        <charset val="134"/>
      </rPr>
      <t>74166/001</t>
    </r>
  </si>
  <si>
    <r>
      <rPr>
        <sz val="10"/>
        <rFont val="Arial"/>
        <charset val="134"/>
      </rPr>
      <t>CAIXA DE INSPEÇÃO EM CONCRETO PRÉ-MOLDADO DN 60CM COM TAMPA H= 60CM - FORNECIMENTO E INSTALACAO</t>
    </r>
  </si>
  <si>
    <r>
      <rPr>
        <sz val="10"/>
        <rFont val="Arial"/>
        <charset val="134"/>
      </rPr>
      <t>12.3.3.2</t>
    </r>
  </si>
  <si>
    <r>
      <rPr>
        <sz val="10"/>
        <rFont val="Arial"/>
        <charset val="134"/>
      </rPr>
      <t>GPS-C4822</t>
    </r>
  </si>
  <si>
    <r>
      <rPr>
        <sz val="10"/>
        <rFont val="Arial"/>
        <charset val="134"/>
      </rPr>
      <t>TERMINAL DE VENTILAÇÃO PVC 50MM</t>
    </r>
  </si>
  <si>
    <r>
      <rPr>
        <sz val="10"/>
        <rFont val="Arial"/>
        <charset val="134"/>
      </rPr>
      <t>12.3.3.3</t>
    </r>
  </si>
  <si>
    <r>
      <rPr>
        <sz val="10"/>
        <rFont val="Arial"/>
        <charset val="134"/>
      </rPr>
      <t>GPS-053493</t>
    </r>
  </si>
  <si>
    <r>
      <rPr>
        <sz val="10"/>
        <rFont val="Arial"/>
        <charset val="134"/>
      </rPr>
      <t>CAIXA SIFONADA 100x140x50mm FORNECIMENTO E INSTALAÇÃO</t>
    </r>
  </si>
  <si>
    <r>
      <rPr>
        <b/>
        <sz val="10"/>
        <rFont val="Arial"/>
        <charset val="134"/>
      </rPr>
      <t>12.3.4</t>
    </r>
  </si>
  <si>
    <r>
      <rPr>
        <sz val="10"/>
        <rFont val="Arial"/>
        <charset val="134"/>
      </rPr>
      <t>12.3.4.1</t>
    </r>
  </si>
  <si>
    <r>
      <rPr>
        <sz val="10"/>
        <rFont val="Arial"/>
        <charset val="134"/>
      </rPr>
      <t>12.3.4.2</t>
    </r>
  </si>
  <si>
    <r>
      <rPr>
        <sz val="10"/>
        <rFont val="Arial"/>
        <charset val="134"/>
      </rPr>
      <t>12.3.4.3</t>
    </r>
  </si>
  <si>
    <r>
      <rPr>
        <sz val="10"/>
        <rFont val="Arial"/>
        <charset val="134"/>
      </rPr>
      <t>91222</t>
    </r>
  </si>
  <si>
    <r>
      <rPr>
        <sz val="10"/>
        <rFont val="Arial"/>
        <charset val="134"/>
      </rPr>
      <t>RASGO EM ALVENARIA PARA RAMAIS/ DISTRIBUIÇÃO COM DIÂMETROS MAIORES QUE 40 MM E MENORES OU IGUAIS A 75 MM. AF_05/2015</t>
    </r>
  </si>
  <si>
    <r>
      <rPr>
        <sz val="10"/>
        <rFont val="Arial"/>
        <charset val="134"/>
      </rPr>
      <t>12.3.4.4</t>
    </r>
  </si>
  <si>
    <r>
      <rPr>
        <sz val="10"/>
        <rFont val="Arial"/>
        <charset val="134"/>
      </rPr>
      <t>90467</t>
    </r>
  </si>
  <si>
    <r>
      <rPr>
        <sz val="10"/>
        <rFont val="Arial"/>
        <charset val="134"/>
      </rPr>
      <t>CHUMBAMENTO LINEAR EM ALVENARIA PARA RAMAIS/DISTRIBUIÇÃO COM DIÂMETROS MAIORES QUE 40 MM E MENORES OU IGUAIS A 75 MM. AF_05/2015</t>
    </r>
  </si>
  <si>
    <r>
      <rPr>
        <sz val="10"/>
        <rFont val="Arial"/>
        <charset val="134"/>
      </rPr>
      <t>12.3.4.5</t>
    </r>
  </si>
  <si>
    <r>
      <rPr>
        <sz val="10"/>
        <rFont val="Arial"/>
        <charset val="134"/>
      </rPr>
      <t>12.3.4.6</t>
    </r>
  </si>
  <si>
    <r>
      <rPr>
        <sz val="10"/>
        <rFont val="Arial"/>
        <charset val="134"/>
      </rPr>
      <t>12.3.4.7</t>
    </r>
  </si>
  <si>
    <r>
      <rPr>
        <sz val="10"/>
        <rFont val="Arial"/>
        <charset val="134"/>
      </rPr>
      <t>90748</t>
    </r>
  </si>
  <si>
    <r>
      <rPr>
        <sz val="10"/>
        <rFont val="Arial"/>
        <charset val="134"/>
      </rPr>
      <t>ASSENTAMENTO DE TUBO DE PVC PARA REDE COLETORA DE ESGOTO DE PAREDE MACIÇA, DN 100 MM, JUNTA ELÁSTICA, INSTALADO EM LOCAL COM NÍVEL ALTO DE INTERFERÊNCIAS (NÃO INCLUI FORNECIMENTO). AF_06/2015</t>
    </r>
  </si>
  <si>
    <r>
      <rPr>
        <b/>
        <sz val="10"/>
        <rFont val="Arial"/>
        <charset val="134"/>
      </rPr>
      <t>12.4</t>
    </r>
  </si>
  <si>
    <r>
      <rPr>
        <b/>
        <sz val="10"/>
        <rFont val="Arial"/>
        <charset val="134"/>
      </rPr>
      <t>LOUÇAS E METAIS</t>
    </r>
  </si>
  <si>
    <r>
      <rPr>
        <b/>
        <sz val="10"/>
        <rFont val="Arial"/>
        <charset val="134"/>
      </rPr>
      <t>12.4.1</t>
    </r>
  </si>
  <si>
    <r>
      <rPr>
        <b/>
        <sz val="10"/>
        <rFont val="Arial"/>
        <charset val="134"/>
      </rPr>
      <t>LOUÇAS</t>
    </r>
  </si>
  <si>
    <r>
      <rPr>
        <sz val="10"/>
        <rFont val="Arial"/>
        <charset val="134"/>
      </rPr>
      <t>12.4.1.1</t>
    </r>
  </si>
  <si>
    <r>
      <rPr>
        <sz val="10"/>
        <rFont val="Arial"/>
        <charset val="134"/>
      </rPr>
      <t>86888</t>
    </r>
  </si>
  <si>
    <r>
      <rPr>
        <sz val="10"/>
        <rFont val="Arial"/>
        <charset val="134"/>
      </rPr>
      <t>VASO SANITÁRIO SIFONADO COM CAIXA ACOPLADA LOUÇA BRANCA - FORNECIMENTO E INSTALAÇÃO. AF_01/2020</t>
    </r>
  </si>
  <si>
    <r>
      <rPr>
        <sz val="10"/>
        <rFont val="Arial"/>
        <charset val="134"/>
      </rPr>
      <t>12.4.1.2</t>
    </r>
  </si>
  <si>
    <r>
      <rPr>
        <sz val="10"/>
        <rFont val="Arial"/>
        <charset val="134"/>
      </rPr>
      <t>86904</t>
    </r>
  </si>
  <si>
    <r>
      <rPr>
        <sz val="10"/>
        <rFont val="Arial"/>
        <charset val="134"/>
      </rPr>
      <t>LAVATÓRIO LOUÇA BRANCA SUSPENSO, 29,5 X 39CM OU EQUIVALENTE, PADRÃO POPULAR - FORNECIMENTO E INSTALAÇÃO. AF_01/2020</t>
    </r>
  </si>
  <si>
    <r>
      <rPr>
        <sz val="10"/>
        <rFont val="Arial"/>
        <charset val="134"/>
      </rPr>
      <t>12.4.1.3</t>
    </r>
  </si>
  <si>
    <r>
      <rPr>
        <sz val="10"/>
        <rFont val="Arial"/>
        <charset val="134"/>
      </rPr>
      <t>86920</t>
    </r>
  </si>
  <si>
    <r>
      <rPr>
        <sz val="10"/>
        <rFont val="Arial"/>
        <charset val="134"/>
      </rPr>
      <t>TANQUE DE LOUÇA BRANCA COM COLUNA, 30L OU EQUIVALENTE, INCLUSO SIFÃO FLEXÍVEL EM PVC, VÁLVULA PLÁSTICA E TORNEIRA DE METAL CROMADO PADRÃO POPULAR - FORNECIMENTO E INSTALAÇÃO. AF_01/2020</t>
    </r>
  </si>
  <si>
    <r>
      <rPr>
        <sz val="10"/>
        <rFont val="Arial"/>
        <charset val="134"/>
      </rPr>
      <t>12.4.1.4</t>
    </r>
  </si>
  <si>
    <r>
      <rPr>
        <sz val="10"/>
        <rFont val="Arial"/>
        <charset val="134"/>
      </rPr>
      <t>GPS-S02066</t>
    </r>
  </si>
  <si>
    <r>
      <rPr>
        <sz val="10"/>
        <rFont val="Arial"/>
        <charset val="134"/>
      </rPr>
      <t>Assento plastico, universal, branco, para vaso sanitario, tipo convencional.</t>
    </r>
  </si>
  <si>
    <r>
      <rPr>
        <b/>
        <sz val="10"/>
        <rFont val="Arial"/>
        <charset val="134"/>
      </rPr>
      <t>12.4.2</t>
    </r>
  </si>
  <si>
    <r>
      <rPr>
        <b/>
        <sz val="10"/>
        <rFont val="Arial"/>
        <charset val="134"/>
      </rPr>
      <t>METAIS</t>
    </r>
  </si>
  <si>
    <r>
      <rPr>
        <sz val="10"/>
        <rFont val="Arial"/>
        <charset val="134"/>
      </rPr>
      <t>12.4.2.1</t>
    </r>
  </si>
  <si>
    <r>
      <rPr>
        <sz val="10"/>
        <rFont val="Arial"/>
        <charset val="134"/>
      </rPr>
      <t>GPS-C1151</t>
    </r>
  </si>
  <si>
    <r>
      <rPr>
        <sz val="10"/>
        <rFont val="Arial"/>
        <charset val="134"/>
      </rPr>
      <t>DUCHA P/ WC METALICA (INSTALADO)</t>
    </r>
  </si>
  <si>
    <r>
      <rPr>
        <sz val="10"/>
        <rFont val="Arial"/>
        <charset val="134"/>
      </rPr>
      <t>12.4.2.2</t>
    </r>
  </si>
  <si>
    <r>
      <rPr>
        <sz val="10"/>
        <rFont val="Arial"/>
        <charset val="134"/>
      </rPr>
      <t>86886</t>
    </r>
  </si>
  <si>
    <r>
      <rPr>
        <sz val="10"/>
        <rFont val="Arial"/>
        <charset val="134"/>
      </rPr>
      <t>ENGATE FLEXÍVEL EM INOX, 1/2? X 30CM - FORNECIMENTO E INSTALAÇÃO. AF_12/2013</t>
    </r>
  </si>
  <si>
    <r>
      <rPr>
        <sz val="10"/>
        <rFont val="Arial"/>
        <charset val="134"/>
      </rPr>
      <t>12.4.2.3</t>
    </r>
  </si>
  <si>
    <r>
      <rPr>
        <sz val="10"/>
        <rFont val="Arial"/>
        <charset val="134"/>
      </rPr>
      <t>86881</t>
    </r>
  </si>
  <si>
    <r>
      <rPr>
        <sz val="10"/>
        <rFont val="Arial"/>
        <charset val="134"/>
      </rPr>
      <t>SIFÃO DO TIPO GARRAFA EM METAL CROMADO 1 X 1.1/2? - FORNECIMENTO E INSTALAÇÃO. AF_01/2020</t>
    </r>
  </si>
  <si>
    <r>
      <rPr>
        <sz val="10"/>
        <rFont val="Arial"/>
        <charset val="134"/>
      </rPr>
      <t>12.4.2.4</t>
    </r>
  </si>
  <si>
    <r>
      <rPr>
        <sz val="10"/>
        <rFont val="Arial"/>
        <charset val="134"/>
      </rPr>
      <t>86915</t>
    </r>
  </si>
  <si>
    <r>
      <rPr>
        <sz val="10"/>
        <rFont val="Arial"/>
        <charset val="134"/>
      </rPr>
      <t>TORNEIRA CROMADA DE MESA, 1/2? OU 3/4?, PARA LAVATÓRIO, PADRÃO MÉDIO - FORNECIMENTO E INSTALAÇÃO. AF_01/2020</t>
    </r>
  </si>
  <si>
    <r>
      <rPr>
        <b/>
        <sz val="10"/>
        <rFont val="Arial"/>
        <charset val="134"/>
      </rPr>
      <t>12.4.3</t>
    </r>
  </si>
  <si>
    <r>
      <rPr>
        <b/>
        <sz val="10"/>
        <rFont val="Arial"/>
        <charset val="134"/>
      </rPr>
      <t>DIVERSOS</t>
    </r>
  </si>
  <si>
    <r>
      <rPr>
        <sz val="10"/>
        <rFont val="Arial"/>
        <charset val="134"/>
      </rPr>
      <t>12.4.3.1</t>
    </r>
  </si>
  <si>
    <r>
      <rPr>
        <sz val="10"/>
        <rFont val="Arial"/>
        <charset val="134"/>
      </rPr>
      <t>GPS-95542</t>
    </r>
  </si>
  <si>
    <r>
      <rPr>
        <sz val="10"/>
        <rFont val="Arial"/>
        <charset val="134"/>
      </rPr>
      <t>TOALHEIRO PLASTICO TIPO DISPENSER PARA PAPEL TOALHA INTERFOLHADO INCLUSO FIXAÇÃO.</t>
    </r>
  </si>
  <si>
    <r>
      <rPr>
        <sz val="10"/>
        <rFont val="Arial"/>
        <charset val="134"/>
      </rPr>
      <t>12.4.3.2</t>
    </r>
  </si>
  <si>
    <r>
      <rPr>
        <sz val="10"/>
        <rFont val="Arial"/>
        <charset val="134"/>
      </rPr>
      <t>GPS-95544</t>
    </r>
  </si>
  <si>
    <r>
      <rPr>
        <sz val="10"/>
        <rFont val="Arial"/>
        <charset val="134"/>
      </rPr>
      <t>PAPELEIRA PLÁSTICA DE PAREDE EM PVC, INCLUSO FIXAÇÃO. AF_10/2016</t>
    </r>
  </si>
  <si>
    <r>
      <rPr>
        <sz val="10"/>
        <rFont val="Arial"/>
        <charset val="134"/>
      </rPr>
      <t>12.4.3.3</t>
    </r>
  </si>
  <si>
    <r>
      <rPr>
        <sz val="10"/>
        <rFont val="Arial"/>
        <charset val="134"/>
      </rPr>
      <t>95547</t>
    </r>
  </si>
  <si>
    <r>
      <rPr>
        <sz val="10"/>
        <rFont val="Arial"/>
        <charset val="134"/>
      </rPr>
      <t>SABONETEIRA PLASTICA TIPO DISPENSER PARA SABONETE LIQUIDO COM RESERVATORIO 800 A 1500 ML, INCLUSO FIXAÇÃO. AF_01/2020</t>
    </r>
  </si>
  <si>
    <r>
      <rPr>
        <sz val="10"/>
        <rFont val="Arial"/>
        <charset val="134"/>
      </rPr>
      <t>12.4.3.4</t>
    </r>
  </si>
  <si>
    <r>
      <rPr>
        <sz val="10"/>
        <rFont val="Arial"/>
        <charset val="134"/>
      </rPr>
      <t>GPS-C1898_A</t>
    </r>
  </si>
  <si>
    <r>
      <rPr>
        <sz val="10"/>
        <rFont val="Arial"/>
        <charset val="134"/>
      </rPr>
      <t>BARRA DE APOIO RETA, EM ACO INOX POLIDO, COMPRIMENTO 80CM, DIAMETRO MINIMO 3CM</t>
    </r>
  </si>
  <si>
    <r>
      <rPr>
        <sz val="10"/>
        <rFont val="Arial"/>
        <charset val="134"/>
      </rPr>
      <t>12.4.3.5</t>
    </r>
  </si>
  <si>
    <r>
      <rPr>
        <sz val="10"/>
        <rFont val="Arial"/>
        <charset val="134"/>
      </rPr>
      <t>GPS-C1898_B</t>
    </r>
  </si>
  <si>
    <r>
      <rPr>
        <sz val="10"/>
        <rFont val="Arial"/>
        <charset val="134"/>
      </rPr>
      <t>BARRA DE APOIO RETA, EM ACO INOX POLIDO, COMPRIMENTO 40CM, DIAMETRO MINIMO 3CM</t>
    </r>
  </si>
  <si>
    <r>
      <rPr>
        <sz val="10"/>
        <rFont val="Arial"/>
        <charset val="134"/>
      </rPr>
      <t>12.4.3.6</t>
    </r>
  </si>
  <si>
    <r>
      <rPr>
        <sz val="10"/>
        <rFont val="Arial"/>
        <charset val="134"/>
      </rPr>
      <t>GPS-C1898_C</t>
    </r>
  </si>
  <si>
    <r>
      <rPr>
        <sz val="10"/>
        <rFont val="Arial"/>
        <charset val="134"/>
      </rPr>
      <t>BARRA DE APOIO RETA, EM ACO INOX POLIDO, COMPRIMENTO 70CM, DIAMETRO MINIMO 3CM</t>
    </r>
  </si>
  <si>
    <r>
      <rPr>
        <sz val="10"/>
        <rFont val="Arial"/>
        <charset val="134"/>
      </rPr>
      <t>12.4.3.7</t>
    </r>
  </si>
  <si>
    <r>
      <rPr>
        <sz val="10"/>
        <rFont val="Arial"/>
        <charset val="134"/>
      </rPr>
      <t>GPS-C1898_D</t>
    </r>
  </si>
  <si>
    <r>
      <rPr>
        <sz val="10"/>
        <rFont val="Arial"/>
        <charset val="134"/>
      </rPr>
      <t>BARRA DE APOIO RETA, EM ACO INOX POLIDO, COMPRIMENTO 30CM, DIAMETRO MINIMO 3CM</t>
    </r>
  </si>
  <si>
    <r>
      <rPr>
        <sz val="10"/>
        <rFont val="Arial"/>
        <charset val="134"/>
      </rPr>
      <t>12.4.3.8</t>
    </r>
  </si>
  <si>
    <r>
      <rPr>
        <sz val="10"/>
        <rFont val="Arial"/>
        <charset val="134"/>
      </rPr>
      <t>85005</t>
    </r>
  </si>
  <si>
    <r>
      <rPr>
        <sz val="10"/>
        <rFont val="Arial"/>
        <charset val="134"/>
      </rPr>
      <t>ESPELHO CRISTAL, ESPESSURA 4MM, COM PARAFUSOS DE FIXACAO, SEM MOLDURA</t>
    </r>
  </si>
  <si>
    <r>
      <rPr>
        <b/>
        <sz val="10"/>
        <rFont val="Arial"/>
        <charset val="134"/>
      </rPr>
      <t>13</t>
    </r>
  </si>
  <si>
    <r>
      <rPr>
        <b/>
        <sz val="10"/>
        <rFont val="Arial"/>
        <charset val="134"/>
      </rPr>
      <t>INSTALAÇÕES DE COMBATE A INCÊNDIO</t>
    </r>
  </si>
  <si>
    <r>
      <rPr>
        <b/>
        <sz val="10"/>
        <rFont val="Arial"/>
        <charset val="134"/>
      </rPr>
      <t>13.1</t>
    </r>
  </si>
  <si>
    <r>
      <rPr>
        <b/>
        <sz val="10"/>
        <rFont val="Arial"/>
        <charset val="134"/>
      </rPr>
      <t>EQUIPAMENTOS</t>
    </r>
  </si>
  <si>
    <r>
      <rPr>
        <sz val="10"/>
        <rFont val="Arial"/>
        <charset val="134"/>
      </rPr>
      <t>13.1.1</t>
    </r>
  </si>
  <si>
    <r>
      <rPr>
        <sz val="10"/>
        <rFont val="Arial"/>
        <charset val="134"/>
      </rPr>
      <t>GPS-S01511</t>
    </r>
  </si>
  <si>
    <r>
      <rPr>
        <sz val="10"/>
        <rFont val="Arial"/>
        <charset val="134"/>
      </rPr>
      <t>Extintor de pó químico ABC, capacidade 6 kg, alcance médio do jato 5m , tempo de descarga 12s, NBR9443, 9444, 10721</t>
    </r>
  </si>
  <si>
    <r>
      <rPr>
        <sz val="10"/>
        <rFont val="Arial"/>
        <charset val="134"/>
      </rPr>
      <t>13.1.2</t>
    </r>
  </si>
  <si>
    <r>
      <rPr>
        <sz val="10"/>
        <rFont val="Arial"/>
        <charset val="134"/>
      </rPr>
      <t>GPS-058618</t>
    </r>
  </si>
  <si>
    <r>
      <rPr>
        <sz val="10"/>
        <rFont val="Arial"/>
        <charset val="134"/>
      </rPr>
      <t>SUPORTE DE PISO PARA EXTINTOR DE INCENDIO</t>
    </r>
  </si>
  <si>
    <r>
      <rPr>
        <sz val="10"/>
        <rFont val="Arial"/>
        <charset val="134"/>
      </rPr>
      <t>13.1.3</t>
    </r>
  </si>
  <si>
    <r>
      <rPr>
        <sz val="10"/>
        <rFont val="Arial"/>
        <charset val="134"/>
      </rPr>
      <t>GPS-060214_1</t>
    </r>
  </si>
  <si>
    <r>
      <rPr>
        <sz val="10"/>
        <rFont val="Arial"/>
        <charset val="134"/>
      </rPr>
      <t>UNIDADE AUTÔNOMA COM 30 LEDS E BALIZAMENTO NAS DUAS FACES FIXADA NO TETO OU PENDENTE NO PERFILADO, COM HASTE ("SAÍDA" NAS DUAS FACES).</t>
    </r>
  </si>
  <si>
    <r>
      <rPr>
        <b/>
        <sz val="10"/>
        <rFont val="Arial"/>
        <charset val="134"/>
      </rPr>
      <t>13.2</t>
    </r>
  </si>
  <si>
    <r>
      <rPr>
        <b/>
        <sz val="10"/>
        <rFont val="Arial"/>
        <charset val="134"/>
      </rPr>
      <t>SINALIZAÇÃO</t>
    </r>
  </si>
  <si>
    <r>
      <rPr>
        <sz val="10"/>
        <rFont val="Arial"/>
        <charset val="134"/>
      </rPr>
      <t>13.2.1</t>
    </r>
  </si>
  <si>
    <r>
      <rPr>
        <sz val="10"/>
        <rFont val="Arial"/>
        <charset val="134"/>
      </rPr>
      <t>GPS-S12137_1</t>
    </r>
  </si>
  <si>
    <r>
      <rPr>
        <sz val="10"/>
        <rFont val="Arial"/>
        <charset val="134"/>
      </rPr>
      <t>Placa de sinalizacao de seguranca contra incendio, fotoluminescente, base triangular, *30* cm, em pvc/acrilico *2* mm anti-chamas (simbolos, cores e pictogramas conforme nbr 13434)</t>
    </r>
  </si>
  <si>
    <r>
      <rPr>
        <sz val="10"/>
        <rFont val="Arial"/>
        <charset val="134"/>
      </rPr>
      <t>Un</t>
    </r>
  </si>
  <si>
    <r>
      <rPr>
        <sz val="10"/>
        <rFont val="Arial"/>
        <charset val="134"/>
      </rPr>
      <t>13.2.2</t>
    </r>
  </si>
  <si>
    <r>
      <rPr>
        <sz val="10"/>
        <rFont val="Arial"/>
        <charset val="134"/>
      </rPr>
      <t>GPS-S12137_2</t>
    </r>
  </si>
  <si>
    <r>
      <rPr>
        <sz val="10"/>
        <rFont val="Arial"/>
        <charset val="134"/>
      </rPr>
      <t>Placa de sinalizacao de seguranca contra incendio, fotoluminescente, retangular, *20 x 40* cm, em pvc/acrilico *2* mm anti-chamas (simbolos, cores e pictogramas conforme nbr 13434)</t>
    </r>
  </si>
  <si>
    <r>
      <rPr>
        <sz val="10"/>
        <rFont val="Arial"/>
        <charset val="134"/>
      </rPr>
      <t>13.2.3</t>
    </r>
  </si>
  <si>
    <r>
      <rPr>
        <sz val="10"/>
        <rFont val="Arial"/>
        <charset val="134"/>
      </rPr>
      <t>GPS-S12137_3</t>
    </r>
  </si>
  <si>
    <r>
      <rPr>
        <sz val="10"/>
        <rFont val="Arial"/>
        <charset val="134"/>
      </rPr>
      <t>Placa de sinalizacao de seguranca contra incendio, fotoluminescente, retangular, *20 x 20* cm, em pvc/acrilico *2* mm anti-chamas (simbolos, cores e pictogramas conforme nbr 13434)</t>
    </r>
  </si>
  <si>
    <r>
      <rPr>
        <sz val="10"/>
        <rFont val="Arial"/>
        <charset val="134"/>
      </rPr>
      <t>13.2.4</t>
    </r>
  </si>
  <si>
    <r>
      <rPr>
        <sz val="10"/>
        <rFont val="Arial"/>
        <charset val="134"/>
      </rPr>
      <t>GPS-C4626</t>
    </r>
  </si>
  <si>
    <r>
      <rPr>
        <sz val="10"/>
        <rFont val="Arial"/>
        <charset val="134"/>
      </rPr>
      <t>PLACA EM ALUMÍNIO 15x30cm C/ VINIL APLICADO EM 1 FACE E FIXAÇÃO COM FITA DUPLA FACE (FORNECIMENTO E MONTAGEM)</t>
    </r>
  </si>
  <si>
    <r>
      <rPr>
        <sz val="10"/>
        <rFont val="Arial"/>
        <charset val="134"/>
      </rPr>
      <t>13.2.5</t>
    </r>
  </si>
  <si>
    <r>
      <rPr>
        <sz val="10"/>
        <rFont val="Arial"/>
        <charset val="134"/>
      </rPr>
      <t>GPS-200589</t>
    </r>
  </si>
  <si>
    <r>
      <rPr>
        <sz val="10"/>
        <rFont val="Arial"/>
        <charset val="134"/>
      </rPr>
      <t>PLACA DE SINALIZACAO TATIL EM BRAILE 20X8CM FIXADA COM FITA DUPLA FACE.</t>
    </r>
  </si>
  <si>
    <r>
      <rPr>
        <sz val="10"/>
        <rFont val="Arial"/>
        <charset val="134"/>
      </rPr>
      <t>13.2.6</t>
    </r>
  </si>
  <si>
    <r>
      <rPr>
        <sz val="10"/>
        <rFont val="Arial"/>
        <charset val="134"/>
      </rPr>
      <t>GPS-S12513</t>
    </r>
  </si>
  <si>
    <r>
      <rPr>
        <sz val="10"/>
        <rFont val="Arial"/>
        <charset val="134"/>
      </rPr>
      <t>Kit de alarme para WC PNE, composto por botoeira e sirene audiovisual - fornecimento e instalação</t>
    </r>
  </si>
  <si>
    <r>
      <rPr>
        <b/>
        <sz val="10"/>
        <rFont val="Arial"/>
        <charset val="134"/>
      </rPr>
      <t>14</t>
    </r>
  </si>
  <si>
    <r>
      <rPr>
        <b/>
        <sz val="10"/>
        <rFont val="Arial"/>
        <charset val="134"/>
      </rPr>
      <t xml:space="preserve">INSTALAÇÕES DE TELECOMUNICAÇÃO E CFTV </t>
    </r>
  </si>
  <si>
    <r>
      <rPr>
        <b/>
        <sz val="10"/>
        <rFont val="Arial"/>
        <charset val="134"/>
      </rPr>
      <t>14.1</t>
    </r>
  </si>
  <si>
    <r>
      <rPr>
        <b/>
        <sz val="10"/>
        <rFont val="Arial"/>
        <charset val="134"/>
      </rPr>
      <t>RACKS E MATERIAIS</t>
    </r>
  </si>
  <si>
    <r>
      <rPr>
        <sz val="10"/>
        <rFont val="Arial"/>
        <charset val="134"/>
      </rPr>
      <t>14.1.1</t>
    </r>
  </si>
  <si>
    <r>
      <rPr>
        <sz val="10"/>
        <rFont val="Arial"/>
        <charset val="134"/>
      </rPr>
      <t>GPS-C4564_4</t>
    </r>
  </si>
  <si>
    <r>
      <rPr>
        <sz val="10"/>
        <rFont val="Arial"/>
        <charset val="134"/>
      </rPr>
      <t>DISTRIBUIDOR INTERNO ÓPTICO - D.I.O. PARA 12 FIBRAS MONO-MODO, COM CONECTORES LC, PADRÃO 19"</t>
    </r>
  </si>
  <si>
    <r>
      <rPr>
        <sz val="10"/>
        <rFont val="Arial"/>
        <charset val="134"/>
      </rPr>
      <t>14.1.2</t>
    </r>
  </si>
  <si>
    <r>
      <rPr>
        <sz val="10"/>
        <rFont val="Arial"/>
        <charset val="134"/>
      </rPr>
      <t>GPS-S11230</t>
    </r>
  </si>
  <si>
    <r>
      <rPr>
        <sz val="10"/>
        <rFont val="Arial"/>
        <charset val="134"/>
      </rPr>
      <t>Fornecimento e instalação de path cords cat.6 c/1,50m</t>
    </r>
  </si>
  <si>
    <r>
      <rPr>
        <sz val="10"/>
        <rFont val="Arial"/>
        <charset val="134"/>
      </rPr>
      <t>14.1.3</t>
    </r>
  </si>
  <si>
    <r>
      <rPr>
        <sz val="10"/>
        <rFont val="Arial"/>
        <charset val="134"/>
      </rPr>
      <t>GPS-S10268</t>
    </r>
  </si>
  <si>
    <r>
      <rPr>
        <sz val="10"/>
        <rFont val="Arial"/>
        <charset val="134"/>
      </rPr>
      <t>Fornecimento e instalação de path cords cat.6 c/2,50m</t>
    </r>
  </si>
  <si>
    <r>
      <rPr>
        <sz val="10"/>
        <rFont val="Arial"/>
        <charset val="134"/>
      </rPr>
      <t>14.1.4</t>
    </r>
  </si>
  <si>
    <r>
      <rPr>
        <sz val="10"/>
        <rFont val="Arial"/>
        <charset val="134"/>
      </rPr>
      <t>GPS-S08460_2</t>
    </r>
  </si>
  <si>
    <r>
      <rPr>
        <sz val="10"/>
        <rFont val="Arial"/>
        <charset val="134"/>
      </rPr>
      <t>Fornecimento e instalação de mini rack de parede 19" x 12u x 470mm</t>
    </r>
  </si>
  <si>
    <r>
      <rPr>
        <sz val="10"/>
        <rFont val="Arial"/>
        <charset val="134"/>
      </rPr>
      <t>14.1.5</t>
    </r>
  </si>
  <si>
    <r>
      <rPr>
        <sz val="10"/>
        <rFont val="Arial"/>
        <charset val="134"/>
      </rPr>
      <t>GPS-923699</t>
    </r>
  </si>
  <si>
    <r>
      <rPr>
        <sz val="10"/>
        <rFont val="Arial"/>
        <charset val="134"/>
      </rPr>
      <t>SERVICOS DE FUSAO EM FIBRA OPTICA SM E MM</t>
    </r>
  </si>
  <si>
    <r>
      <rPr>
        <sz val="10"/>
        <rFont val="Arial"/>
        <charset val="134"/>
      </rPr>
      <t>14.1.6</t>
    </r>
  </si>
  <si>
    <r>
      <rPr>
        <sz val="10"/>
        <rFont val="Arial"/>
        <charset val="134"/>
      </rPr>
      <t>GPS-98301_1</t>
    </r>
  </si>
  <si>
    <r>
      <rPr>
        <sz val="10"/>
        <rFont val="Arial"/>
        <charset val="134"/>
      </rPr>
      <t>KIT DE VENTILAÇÃO PARA RACK 19" - FORNECIMENTO E INSTALAÇÃO.</t>
    </r>
  </si>
  <si>
    <r>
      <rPr>
        <sz val="10"/>
        <rFont val="Arial"/>
        <charset val="134"/>
      </rPr>
      <t>14.1.7</t>
    </r>
  </si>
  <si>
    <r>
      <rPr>
        <sz val="10"/>
        <rFont val="Arial"/>
        <charset val="134"/>
      </rPr>
      <t>GPS-059441_1</t>
    </r>
  </si>
  <si>
    <r>
      <rPr>
        <sz val="10"/>
        <rFont val="Arial"/>
        <charset val="134"/>
      </rPr>
      <t>Cordão Óptico Duplex Monomodo LC/LC 2,5 metros</t>
    </r>
  </si>
  <si>
    <r>
      <rPr>
        <sz val="10"/>
        <rFont val="Arial"/>
        <charset val="134"/>
      </rPr>
      <t>14.1.8</t>
    </r>
  </si>
  <si>
    <r>
      <rPr>
        <sz val="10"/>
        <rFont val="Arial"/>
        <charset val="134"/>
      </rPr>
      <t>GPS-S08362</t>
    </r>
  </si>
  <si>
    <r>
      <rPr>
        <sz val="10"/>
        <rFont val="Arial"/>
        <charset val="134"/>
      </rPr>
      <t>Fornecimento e montagem de guia de cabos horizontais corpo de aço sae 1020, prof=40mm</t>
    </r>
  </si>
  <si>
    <r>
      <rPr>
        <sz val="10"/>
        <rFont val="Arial"/>
        <charset val="134"/>
      </rPr>
      <t>14.1.9</t>
    </r>
  </si>
  <si>
    <r>
      <rPr>
        <sz val="10"/>
        <rFont val="Arial"/>
        <charset val="134"/>
      </rPr>
      <t>GPS-C3768_1</t>
    </r>
  </si>
  <si>
    <r>
      <rPr>
        <sz val="10"/>
        <rFont val="Arial"/>
        <charset val="134"/>
      </rPr>
      <t>PATCH PANEL 24 PORTAS, CATEGORIA 6</t>
    </r>
  </si>
  <si>
    <r>
      <rPr>
        <sz val="10"/>
        <rFont val="Arial"/>
        <charset val="134"/>
      </rPr>
      <t>14.1.10</t>
    </r>
  </si>
  <si>
    <r>
      <rPr>
        <sz val="10"/>
        <rFont val="Arial"/>
        <charset val="134"/>
      </rPr>
      <t>GPS-S11419</t>
    </r>
  </si>
  <si>
    <r>
      <rPr>
        <sz val="10"/>
        <rFont val="Arial"/>
        <charset val="134"/>
      </rPr>
      <t>Régua para rack com 8 tomadas</t>
    </r>
  </si>
  <si>
    <r>
      <rPr>
        <sz val="10"/>
        <rFont val="Arial"/>
        <charset val="134"/>
      </rPr>
      <t>14.1.11</t>
    </r>
  </si>
  <si>
    <r>
      <rPr>
        <sz val="10"/>
        <rFont val="Arial"/>
        <charset val="134"/>
      </rPr>
      <t>GPS-S11242</t>
    </r>
  </si>
  <si>
    <r>
      <rPr>
        <sz val="10"/>
        <rFont val="Arial"/>
        <charset val="134"/>
      </rPr>
      <t>Fornecimento e instalação de conector rj 45 macho cat 6</t>
    </r>
  </si>
  <si>
    <r>
      <rPr>
        <b/>
        <sz val="10"/>
        <rFont val="Arial"/>
        <charset val="134"/>
      </rPr>
      <t>14.2</t>
    </r>
  </si>
  <si>
    <r>
      <rPr>
        <b/>
        <sz val="10"/>
        <rFont val="Arial"/>
        <charset val="134"/>
      </rPr>
      <t>ELETRODUTOS E ELETROCALHAS</t>
    </r>
  </si>
  <si>
    <r>
      <rPr>
        <sz val="10"/>
        <rFont val="Arial"/>
        <charset val="134"/>
      </rPr>
      <t>14.2.1</t>
    </r>
  </si>
  <si>
    <r>
      <rPr>
        <sz val="10"/>
        <rFont val="Arial"/>
        <charset val="134"/>
      </rPr>
      <t>14.2.2</t>
    </r>
  </si>
  <si>
    <r>
      <rPr>
        <sz val="10"/>
        <rFont val="Arial"/>
        <charset val="134"/>
      </rPr>
      <t>14.2.3</t>
    </r>
  </si>
  <si>
    <r>
      <rPr>
        <sz val="10"/>
        <rFont val="Arial"/>
        <charset val="134"/>
      </rPr>
      <t>14.2.4</t>
    </r>
  </si>
  <si>
    <r>
      <rPr>
        <sz val="10"/>
        <rFont val="Arial"/>
        <charset val="134"/>
      </rPr>
      <t>14.2.5</t>
    </r>
  </si>
  <si>
    <r>
      <rPr>
        <sz val="10"/>
        <rFont val="Arial"/>
        <charset val="134"/>
      </rPr>
      <t>GPS-91864_4</t>
    </r>
  </si>
  <si>
    <r>
      <rPr>
        <sz val="10"/>
        <rFont val="Arial"/>
        <charset val="134"/>
      </rPr>
      <t>ELETRODUTO RÍGIDO ROSCÁVEL, PVC, DN 50 MM (1 1/2"), PARA CIRCUITOS TERMINAIS, INSTALADO NO PISO, INCLUSIVE CONEXÕES, ESCVAÇÃO E REATERRO - FORNECIMENTO E INSTALAÇÃO.</t>
    </r>
  </si>
  <si>
    <r>
      <rPr>
        <sz val="10"/>
        <rFont val="Arial"/>
        <charset val="134"/>
      </rPr>
      <t>14.2.6</t>
    </r>
  </si>
  <si>
    <r>
      <rPr>
        <sz val="10"/>
        <rFont val="Arial"/>
        <charset val="134"/>
      </rPr>
      <t>GPS-S11749</t>
    </r>
  </si>
  <si>
    <r>
      <rPr>
        <sz val="10"/>
        <rFont val="Arial"/>
        <charset val="134"/>
      </rPr>
      <t>Eletroduto metalico flexivel revestido externamente com pvc preto, diametro externo de 25 mm (3/4"), tipo sealtubo</t>
    </r>
  </si>
  <si>
    <r>
      <rPr>
        <sz val="10"/>
        <rFont val="Arial"/>
        <charset val="134"/>
      </rPr>
      <t>14.2.7</t>
    </r>
  </si>
  <si>
    <r>
      <rPr>
        <b/>
        <sz val="10"/>
        <rFont val="Arial"/>
        <charset val="134"/>
      </rPr>
      <t>14.3</t>
    </r>
  </si>
  <si>
    <r>
      <rPr>
        <sz val="10"/>
        <rFont val="Arial"/>
        <charset val="134"/>
      </rPr>
      <t>14.3.1</t>
    </r>
  </si>
  <si>
    <r>
      <rPr>
        <sz val="10"/>
        <rFont val="Arial"/>
        <charset val="134"/>
      </rPr>
      <t>GPS-97892_1</t>
    </r>
  </si>
  <si>
    <r>
      <rPr>
        <sz val="10"/>
        <rFont val="Arial"/>
        <charset val="134"/>
      </rPr>
      <t>CAIXA ENTERRADA ELÉTRICA RETANGULAR, EM ALVENARIA COM BLOCOS DE CONCRETO, FUNDO COM BRITA E TAMPA DE CONCRETO, DIMENSÕES INTERNAS: 0,6X0,6X0,6 M. AF_05/2018</t>
    </r>
  </si>
  <si>
    <r>
      <rPr>
        <sz val="10"/>
        <rFont val="Arial"/>
        <charset val="134"/>
      </rPr>
      <t>14.3.2</t>
    </r>
  </si>
  <si>
    <r>
      <rPr>
        <sz val="10"/>
        <rFont val="Arial"/>
        <charset val="134"/>
      </rPr>
      <t>14.3.3</t>
    </r>
  </si>
  <si>
    <r>
      <rPr>
        <sz val="10"/>
        <rFont val="Arial"/>
        <charset val="134"/>
      </rPr>
      <t>92872</t>
    </r>
  </si>
  <si>
    <r>
      <rPr>
        <sz val="10"/>
        <rFont val="Arial"/>
        <charset val="134"/>
      </rPr>
      <t>CAIXA RETANGULAR 4" X 4" BAIXA (0,30 M DO PISO), METÁLICA, INSTALADA EM PAREDE - FORNECIMENTO E INSTALAÇÃO. AF_12/2015</t>
    </r>
  </si>
  <si>
    <r>
      <rPr>
        <b/>
        <sz val="10"/>
        <rFont val="Arial"/>
        <charset val="134"/>
      </rPr>
      <t>14.4</t>
    </r>
  </si>
  <si>
    <r>
      <rPr>
        <sz val="10"/>
        <rFont val="Arial"/>
        <charset val="134"/>
      </rPr>
      <t>14.4.1</t>
    </r>
  </si>
  <si>
    <r>
      <rPr>
        <sz val="10"/>
        <rFont val="Arial"/>
        <charset val="134"/>
      </rPr>
      <t>GPS-S07138</t>
    </r>
  </si>
  <si>
    <r>
      <rPr>
        <sz val="10"/>
        <rFont val="Arial"/>
        <charset val="134"/>
      </rPr>
      <t>FORNECIMENTO E LANÇAMENTO DE CABO UTP 4 PARES CAT 6</t>
    </r>
  </si>
  <si>
    <r>
      <rPr>
        <sz val="10"/>
        <rFont val="Arial"/>
        <charset val="134"/>
      </rPr>
      <t>14.4.2</t>
    </r>
  </si>
  <si>
    <r>
      <rPr>
        <sz val="10"/>
        <rFont val="Arial"/>
        <charset val="134"/>
      </rPr>
      <t>GPS-S08690_4</t>
    </r>
  </si>
  <si>
    <r>
      <rPr>
        <sz val="10"/>
        <rFont val="Arial"/>
        <charset val="134"/>
      </rPr>
      <t>Cabo de fibra ótica de 6 vias</t>
    </r>
  </si>
  <si>
    <r>
      <rPr>
        <b/>
        <sz val="10"/>
        <rFont val="Arial"/>
        <charset val="134"/>
      </rPr>
      <t>14.5</t>
    </r>
  </si>
  <si>
    <r>
      <rPr>
        <b/>
        <sz val="10"/>
        <rFont val="Arial"/>
        <charset val="134"/>
      </rPr>
      <t>TOMADAS</t>
    </r>
  </si>
  <si>
    <r>
      <rPr>
        <sz val="10"/>
        <rFont val="Arial"/>
        <charset val="134"/>
      </rPr>
      <t>14.5.1</t>
    </r>
  </si>
  <si>
    <r>
      <rPr>
        <sz val="10"/>
        <rFont val="Arial"/>
        <charset val="134"/>
      </rPr>
      <t>GPS-061255_11</t>
    </r>
  </si>
  <si>
    <r>
      <rPr>
        <sz val="10"/>
        <rFont val="Arial"/>
        <charset val="134"/>
      </rPr>
      <t>TOMADA SIMPLES PARA LÓGICA RJ45, 4"x2", APARENTE, COMPLETA, TIGRE OU SIMILAR</t>
    </r>
  </si>
  <si>
    <r>
      <rPr>
        <sz val="10"/>
        <rFont val="Arial"/>
        <charset val="134"/>
      </rPr>
      <t>14.5.2</t>
    </r>
  </si>
  <si>
    <r>
      <rPr>
        <sz val="10"/>
        <rFont val="Arial"/>
        <charset val="134"/>
      </rPr>
      <t>GPS-061255_1</t>
    </r>
  </si>
  <si>
    <r>
      <rPr>
        <sz val="10"/>
        <rFont val="Arial"/>
        <charset val="134"/>
      </rPr>
      <t>TOMADA DUPLA PARA LÓGICA RJ45, 4"x2", APARENTE, COMPLETA, TIGRE OU SIMILAR</t>
    </r>
  </si>
  <si>
    <r>
      <rPr>
        <b/>
        <sz val="10"/>
        <rFont val="Arial"/>
        <charset val="134"/>
      </rPr>
      <t>15</t>
    </r>
  </si>
  <si>
    <r>
      <rPr>
        <b/>
        <sz val="10"/>
        <rFont val="Arial"/>
        <charset val="134"/>
      </rPr>
      <t>CLIMATIZAÇÃO</t>
    </r>
  </si>
  <si>
    <r>
      <rPr>
        <b/>
        <sz val="10"/>
        <rFont val="Arial"/>
        <charset val="134"/>
      </rPr>
      <t>15.1</t>
    </r>
  </si>
  <si>
    <r>
      <rPr>
        <sz val="10"/>
        <rFont val="Arial"/>
        <charset val="134"/>
      </rPr>
      <t>15.1.1</t>
    </r>
  </si>
  <si>
    <r>
      <rPr>
        <sz val="10"/>
        <rFont val="Arial"/>
        <charset val="134"/>
      </rPr>
      <t>GPS-S04464_1</t>
    </r>
  </si>
  <si>
    <r>
      <rPr>
        <sz val="10"/>
        <rFont val="Arial"/>
        <charset val="134"/>
      </rPr>
      <t>Fornecimento E Instalação de condicionador de ar tipo split high wall, 9000 btu - contempla a mão de obra, suporte e tubulação até 3,0m</t>
    </r>
  </si>
  <si>
    <r>
      <rPr>
        <sz val="10"/>
        <rFont val="Arial"/>
        <charset val="134"/>
      </rPr>
      <t>15.1.2</t>
    </r>
  </si>
  <si>
    <r>
      <rPr>
        <sz val="10"/>
        <rFont val="Arial"/>
        <charset val="134"/>
      </rPr>
      <t>GPS-S04465_1</t>
    </r>
  </si>
  <si>
    <r>
      <rPr>
        <sz val="10"/>
        <rFont val="Arial"/>
        <charset val="134"/>
      </rPr>
      <t>Fornecimento E Instalação de condicionador de ar tipo split high wall, 12000 btu - contempla a mão de obra, suporte e tubulação até 3,0m</t>
    </r>
  </si>
  <si>
    <r>
      <rPr>
        <b/>
        <sz val="10"/>
        <rFont val="Arial"/>
        <charset val="134"/>
      </rPr>
      <t>15.2</t>
    </r>
  </si>
  <si>
    <r>
      <rPr>
        <sz val="10"/>
        <rFont val="Arial"/>
        <charset val="134"/>
      </rPr>
      <t>15.2.1</t>
    </r>
  </si>
  <si>
    <r>
      <rPr>
        <sz val="10"/>
        <rFont val="Arial"/>
        <charset val="134"/>
      </rPr>
      <t>GPS-43.20.130_1</t>
    </r>
  </si>
  <si>
    <r>
      <rPr>
        <sz val="10"/>
        <rFont val="Arial"/>
        <charset val="134"/>
      </rPr>
      <t>Caixa de passagem para condicionamento de ar tipo Split, com saída de dreno único na vertical - 29 x 16 x 7 cm</t>
    </r>
  </si>
  <si>
    <r>
      <rPr>
        <b/>
        <sz val="10"/>
        <rFont val="Arial"/>
        <charset val="134"/>
      </rPr>
      <t>16</t>
    </r>
  </si>
  <si>
    <r>
      <rPr>
        <b/>
        <sz val="10"/>
        <rFont val="Arial"/>
        <charset val="134"/>
      </rPr>
      <t>16.1</t>
    </r>
  </si>
  <si>
    <r>
      <rPr>
        <b/>
        <sz val="10"/>
        <rFont val="Arial"/>
        <charset val="134"/>
      </rPr>
      <t>LIMPEZA FINAL</t>
    </r>
  </si>
  <si>
    <r>
      <rPr>
        <sz val="10"/>
        <rFont val="Arial"/>
        <charset val="134"/>
      </rPr>
      <t>16.1.1</t>
    </r>
  </si>
  <si>
    <r>
      <rPr>
        <sz val="10"/>
        <rFont val="Arial"/>
        <charset val="134"/>
      </rPr>
      <t>GPS-S02450</t>
    </r>
  </si>
  <si>
    <r>
      <rPr>
        <sz val="10"/>
        <rFont val="Arial"/>
        <charset val="134"/>
      </rPr>
      <t>Limpeza geral</t>
    </r>
  </si>
  <si>
    <r>
      <rPr>
        <sz val="10"/>
        <rFont val="Arial"/>
        <charset val="134"/>
      </rPr>
      <t>m2</t>
    </r>
  </si>
  <si>
    <r>
      <rPr>
        <b/>
        <sz val="10"/>
        <rFont val="Arial"/>
        <charset val="134"/>
      </rPr>
      <t>16.2</t>
    </r>
  </si>
  <si>
    <r>
      <rPr>
        <b/>
        <sz val="10"/>
        <rFont val="Arial"/>
        <charset val="134"/>
      </rPr>
      <t>BOTA FORA DE ENTULHO</t>
    </r>
  </si>
  <si>
    <r>
      <rPr>
        <sz val="10"/>
        <rFont val="Arial"/>
        <charset val="134"/>
      </rPr>
      <t>16.2.1</t>
    </r>
  </si>
  <si>
    <r>
      <rPr>
        <sz val="10"/>
        <rFont val="Arial"/>
        <charset val="134"/>
      </rPr>
      <t>72897</t>
    </r>
  </si>
  <si>
    <r>
      <rPr>
        <sz val="10"/>
        <rFont val="Arial"/>
        <charset val="134"/>
      </rPr>
      <t>CARGA MANUAL DE ENTULHO EM CAMINHAO BASCULANTE 6 M3</t>
    </r>
  </si>
  <si>
    <r>
      <rPr>
        <sz val="10"/>
        <rFont val="Arial"/>
        <charset val="134"/>
      </rPr>
      <t>16.2.2</t>
    </r>
  </si>
  <si>
    <r>
      <rPr>
        <sz val="10"/>
        <rFont val="Arial"/>
        <charset val="134"/>
      </rPr>
      <t>72900</t>
    </r>
  </si>
  <si>
    <t>TRANSPORTE DE ENTULHO COM CAMINHAO BASCULANTE 6 M3, RODOVIA PAVIMENTADA, DMT 0,5 A 1,0 KM</t>
  </si>
  <si>
    <r>
      <rPr>
        <b/>
        <sz val="11"/>
        <rFont val="Arial"/>
        <charset val="134"/>
      </rPr>
      <t>VALOR ORÇAMENTO:</t>
    </r>
  </si>
  <si>
    <r>
      <rPr>
        <b/>
        <sz val="11"/>
        <rFont val="Arial"/>
        <charset val="134"/>
      </rPr>
      <t>VALOR BDI TOTAL:</t>
    </r>
  </si>
  <si>
    <r>
      <rPr>
        <b/>
        <sz val="11"/>
        <rFont val="Arial"/>
        <charset val="134"/>
      </rPr>
      <t>VALOR TOTAL:</t>
    </r>
  </si>
</sst>
</file>

<file path=xl/styles.xml><?xml version="1.0" encoding="utf-8"?>
<styleSheet xmlns="http://schemas.openxmlformats.org/spreadsheetml/2006/main">
  <numFmts count="4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36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rgb="FF003366"/>
      <name val="Bookman Old Style"/>
      <charset val="134"/>
    </font>
    <font>
      <sz val="11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9"/>
      <name val="Bookman Old Style"/>
      <charset val="134"/>
    </font>
    <font>
      <sz val="12"/>
      <name val="Arial"/>
      <charset val="134"/>
    </font>
    <font>
      <b/>
      <sz val="10"/>
      <name val="Bookman Old Style"/>
      <charset val="134"/>
    </font>
    <font>
      <b/>
      <sz val="11"/>
      <name val="Arial"/>
      <charset val="134"/>
    </font>
    <font>
      <b/>
      <u/>
      <sz val="11"/>
      <name val="Arial"/>
      <charset val="134"/>
    </font>
    <font>
      <b/>
      <sz val="11"/>
      <color rgb="FF000000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name val="Courier New"/>
      <charset val="134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2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177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3" fillId="0" borderId="14" applyNumberFormat="0" applyFill="0" applyAlignment="0" applyProtection="0">
      <alignment vertical="center"/>
    </xf>
    <xf numFmtId="0" fontId="21" fillId="10" borderId="12" applyNumberFormat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0" fillId="0" borderId="0"/>
    <xf numFmtId="0" fontId="2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177" fontId="1" fillId="0" borderId="0" xfId="1" applyNumberFormat="1" applyFont="1"/>
    <xf numFmtId="176" fontId="1" fillId="0" borderId="0" xfId="9" applyNumberFormat="1" applyFont="1"/>
    <xf numFmtId="176" fontId="1" fillId="0" borderId="0" xfId="9" applyFont="1"/>
    <xf numFmtId="177" fontId="1" fillId="0" borderId="0" xfId="1" applyFont="1"/>
    <xf numFmtId="10" fontId="1" fillId="0" borderId="0" xfId="4" applyNumberFormat="1" applyFont="1"/>
    <xf numFmtId="0" fontId="2" fillId="0" borderId="0" xfId="0" applyFont="1" applyAlignment="1">
      <alignment horizontal="left" vertical="center" readingOrder="1"/>
    </xf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/>
    <xf numFmtId="0" fontId="3" fillId="0" borderId="0" xfId="0" applyFont="1" applyAlignment="1">
      <alignment horizontal="center" vertical="center"/>
    </xf>
    <xf numFmtId="176" fontId="3" fillId="0" borderId="0" xfId="9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readingOrder="1"/>
    </xf>
    <xf numFmtId="0" fontId="3" fillId="0" borderId="0" xfId="0" applyFont="1" applyAlignment="1">
      <alignment vertical="center" wrapText="1"/>
    </xf>
    <xf numFmtId="10" fontId="3" fillId="0" borderId="0" xfId="4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177" fontId="4" fillId="2" borderId="4" xfId="1" applyNumberFormat="1" applyFont="1" applyFill="1" applyBorder="1" applyAlignment="1" applyProtection="1">
      <alignment horizontal="center" vertical="center" wrapText="1"/>
    </xf>
    <xf numFmtId="176" fontId="4" fillId="2" borderId="4" xfId="9" applyNumberFormat="1" applyFont="1" applyFill="1" applyBorder="1" applyAlignment="1" applyProtection="1">
      <alignment horizontal="center" vertical="center" wrapText="1"/>
    </xf>
    <xf numFmtId="176" fontId="4" fillId="2" borderId="4" xfId="9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4" fontId="4" fillId="3" borderId="4" xfId="0" applyNumberFormat="1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4" fontId="4" fillId="4" borderId="4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4" fontId="4" fillId="5" borderId="4" xfId="0" applyNumberFormat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readingOrder="1"/>
    </xf>
    <xf numFmtId="0" fontId="7" fillId="6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77" fontId="8" fillId="0" borderId="5" xfId="1" applyFont="1" applyBorder="1" applyAlignment="1">
      <alignment horizontal="center" vertical="center" wrapText="1" readingOrder="1"/>
    </xf>
    <xf numFmtId="176" fontId="6" fillId="0" borderId="5" xfId="9" applyFont="1" applyBorder="1" applyAlignment="1">
      <alignment horizontal="center" vertical="center" wrapText="1" readingOrder="1"/>
    </xf>
    <xf numFmtId="10" fontId="8" fillId="0" borderId="5" xfId="4" applyNumberFormat="1" applyFont="1" applyBorder="1" applyAlignment="1">
      <alignment horizontal="center" vertical="center" wrapText="1" readingOrder="1"/>
    </xf>
    <xf numFmtId="10" fontId="9" fillId="6" borderId="5" xfId="4" applyNumberFormat="1" applyFont="1" applyFill="1" applyBorder="1" applyAlignment="1" applyProtection="1">
      <alignment horizontal="center" vertical="center"/>
      <protection locked="0"/>
    </xf>
    <xf numFmtId="10" fontId="10" fillId="7" borderId="5" xfId="4" applyNumberFormat="1" applyFont="1" applyFill="1" applyBorder="1" applyAlignment="1" applyProtection="1">
      <alignment horizontal="center" vertical="center"/>
    </xf>
    <xf numFmtId="0" fontId="11" fillId="7" borderId="5" xfId="0" applyFont="1" applyFill="1" applyBorder="1" applyAlignment="1">
      <alignment horizontal="center" vertical="center" wrapText="1"/>
    </xf>
    <xf numFmtId="176" fontId="12" fillId="2" borderId="6" xfId="9" applyFont="1" applyFill="1" applyBorder="1" applyAlignment="1" applyProtection="1">
      <alignment horizontal="center" vertical="center" wrapText="1"/>
    </xf>
    <xf numFmtId="177" fontId="4" fillId="2" borderId="6" xfId="1" applyFont="1" applyFill="1" applyBorder="1" applyAlignment="1" applyProtection="1">
      <alignment horizontal="center" vertical="center" wrapText="1"/>
    </xf>
    <xf numFmtId="10" fontId="4" fillId="2" borderId="6" xfId="4" applyNumberFormat="1" applyFont="1" applyFill="1" applyBorder="1" applyAlignment="1" applyProtection="1">
      <alignment horizontal="center" vertical="center" wrapText="1"/>
    </xf>
    <xf numFmtId="176" fontId="0" fillId="0" borderId="0" xfId="9" applyFont="1"/>
    <xf numFmtId="177" fontId="4" fillId="3" borderId="4" xfId="1" applyFont="1" applyFill="1" applyBorder="1" applyAlignment="1" applyProtection="1">
      <alignment vertical="center" wrapText="1"/>
      <protection locked="0"/>
    </xf>
    <xf numFmtId="10" fontId="4" fillId="3" borderId="4" xfId="4" applyNumberFormat="1" applyFont="1" applyFill="1" applyBorder="1" applyAlignment="1" applyProtection="1">
      <alignment horizontal="right" vertical="center" wrapText="1"/>
    </xf>
    <xf numFmtId="177" fontId="4" fillId="4" borderId="4" xfId="1" applyFont="1" applyFill="1" applyBorder="1" applyAlignment="1" applyProtection="1">
      <alignment vertical="center" wrapText="1"/>
      <protection locked="0"/>
    </xf>
    <xf numFmtId="10" fontId="4" fillId="4" borderId="4" xfId="4" applyNumberFormat="1" applyFont="1" applyFill="1" applyBorder="1" applyAlignment="1" applyProtection="1">
      <alignment horizontal="right" vertical="center" wrapText="1"/>
    </xf>
    <xf numFmtId="177" fontId="5" fillId="0" borderId="4" xfId="1" applyFont="1" applyFill="1" applyBorder="1" applyAlignment="1" applyProtection="1">
      <alignment horizontal="right" vertical="center" wrapText="1"/>
    </xf>
    <xf numFmtId="10" fontId="5" fillId="0" borderId="4" xfId="4" applyNumberFormat="1" applyFont="1" applyFill="1" applyBorder="1" applyAlignment="1" applyProtection="1">
      <alignment horizontal="right" vertical="center" wrapText="1"/>
    </xf>
    <xf numFmtId="177" fontId="4" fillId="5" borderId="4" xfId="1" applyFont="1" applyFill="1" applyBorder="1" applyAlignment="1" applyProtection="1">
      <alignment vertical="center" wrapText="1"/>
      <protection locked="0"/>
    </xf>
    <xf numFmtId="10" fontId="4" fillId="5" borderId="4" xfId="4" applyNumberFormat="1" applyFont="1" applyFill="1" applyBorder="1" applyAlignment="1" applyProtection="1">
      <alignment horizontal="right" vertical="center" wrapText="1"/>
    </xf>
    <xf numFmtId="0" fontId="13" fillId="0" borderId="4" xfId="0" applyFont="1" applyFill="1" applyBorder="1" applyAlignment="1">
      <alignment horizontal="justify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NumberFormat="1" applyFont="1" applyFill="1" applyBorder="1" applyAlignment="1" applyProtection="1">
      <protection locked="0"/>
    </xf>
    <xf numFmtId="177" fontId="11" fillId="0" borderId="7" xfId="1" applyNumberFormat="1" applyFont="1" applyFill="1" applyBorder="1" applyAlignment="1" applyProtection="1">
      <alignment horizontal="center" vertical="center"/>
    </xf>
    <xf numFmtId="177" fontId="11" fillId="0" borderId="8" xfId="1" applyNumberFormat="1" applyFont="1" applyFill="1" applyBorder="1" applyAlignment="1" applyProtection="1">
      <alignment horizontal="center" vertical="center"/>
    </xf>
    <xf numFmtId="176" fontId="11" fillId="3" borderId="4" xfId="9" applyFont="1" applyFill="1" applyBorder="1" applyAlignment="1" applyProtection="1">
      <alignment horizontal="right" vertical="center" wrapText="1"/>
    </xf>
    <xf numFmtId="177" fontId="0" fillId="0" borderId="0" xfId="1" applyNumberFormat="1" applyFont="1"/>
    <xf numFmtId="176" fontId="0" fillId="0" borderId="0" xfId="9" applyNumberFormat="1" applyFont="1"/>
    <xf numFmtId="10" fontId="14" fillId="0" borderId="5" xfId="4" applyNumberFormat="1" applyFont="1" applyBorder="1" applyAlignment="1">
      <alignment horizontal="center" vertical="center"/>
    </xf>
    <xf numFmtId="177" fontId="0" fillId="0" borderId="0" xfId="1" applyFont="1"/>
    <xf numFmtId="10" fontId="0" fillId="0" borderId="0" xfId="4" applyNumberFormat="1" applyFont="1"/>
  </cellXfs>
  <cellStyles count="50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Normal 2" xfId="14"/>
    <cellStyle name="40% - Ênfase 6" xfId="15" builtinId="51"/>
    <cellStyle name="Texto de Aviso" xfId="16" builtinId="11"/>
    <cellStyle name="Título" xfId="17" builtinId="15"/>
    <cellStyle name="Texto Explicativo" xfId="18" builtinId="53"/>
    <cellStyle name="Ênfase 3" xfId="19" builtinId="37"/>
    <cellStyle name="Título 1" xfId="20" builtinId="16"/>
    <cellStyle name="Ênfase 4" xfId="21" builtinId="41"/>
    <cellStyle name="Título 2" xfId="22" builtinId="17"/>
    <cellStyle name="Ênfase 5" xfId="23" builtinId="45"/>
    <cellStyle name="Título 3" xfId="24" builtinId="18"/>
    <cellStyle name="Ênfase 6" xfId="25" builtinId="49"/>
    <cellStyle name="Título 4" xfId="26" builtinId="19"/>
    <cellStyle name="Entrada" xfId="27" builtinId="20"/>
    <cellStyle name="Saída" xfId="28" builtinId="21"/>
    <cellStyle name="Cálculo" xfId="29" builtinId="22"/>
    <cellStyle name="Total" xfId="30" builtinId="25"/>
    <cellStyle name="40% - Ênfase 1" xfId="31" builtinId="31"/>
    <cellStyle name="Bom" xfId="32" builtinId="26"/>
    <cellStyle name="Ruim" xfId="33" builtinId="27"/>
    <cellStyle name="Neutro" xfId="34" builtinId="28"/>
    <cellStyle name="20% - Ênfase 5" xfId="35" builtinId="46"/>
    <cellStyle name="Ênfase 1" xfId="36" builtinId="29"/>
    <cellStyle name="20% - Ênfase 1" xfId="37" builtinId="30"/>
    <cellStyle name="60% - Ênfase 1" xfId="38" builtinId="32"/>
    <cellStyle name="20% - Ênfase 6" xfId="39" builtinId="50"/>
    <cellStyle name="Ênfase 2" xfId="40" builtinId="33"/>
    <cellStyle name="20% - Ênfase 2" xfId="41" builtinId="34"/>
    <cellStyle name="60% - Ênfase 2" xfId="42" builtinId="36"/>
    <cellStyle name="40% - Ênfase 3" xfId="43" builtinId="39"/>
    <cellStyle name="60% - Ênfase 3" xfId="44" builtinId="40"/>
    <cellStyle name="20% - Ênfase 4" xfId="45" builtinId="42"/>
    <cellStyle name="60% - Ênfase 4" xfId="46" builtinId="44"/>
    <cellStyle name="40% - Ênfase 5" xfId="47" builtinId="47"/>
    <cellStyle name="60% - Ênfase 5" xfId="48" builtinId="48"/>
    <cellStyle name="60% - Ênfase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122465</xdr:colOff>
      <xdr:row>0</xdr:row>
      <xdr:rowOff>81643</xdr:rowOff>
    </xdr:from>
    <xdr:to>
      <xdr:col>7</xdr:col>
      <xdr:colOff>1115786</xdr:colOff>
      <xdr:row>2</xdr:row>
      <xdr:rowOff>244929</xdr:rowOff>
    </xdr:to>
    <xdr:pic>
      <xdr:nvPicPr>
        <xdr:cNvPr id="3" name="Imagem 2" descr="ASSINATURA PRINCIPAL UFSB VERTICAL COM NOME POR EXTENSO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83950" y="81280"/>
          <a:ext cx="993775" cy="1306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335"/>
  <sheetViews>
    <sheetView tabSelected="1" zoomScale="70" zoomScaleNormal="70" workbookViewId="0">
      <pane ySplit="7" topLeftCell="A50" activePane="bottomLeft" state="frozen"/>
      <selection/>
      <selection pane="bottomLeft" activeCell="B2" sqref="B2:C2"/>
    </sheetView>
  </sheetViews>
  <sheetFormatPr defaultColWidth="9" defaultRowHeight="15"/>
  <cols>
    <col min="1" max="1" width="9.33333333333333" style="1" customWidth="1"/>
    <col min="2" max="2" width="13.1047619047619" style="2" customWidth="1"/>
    <col min="3" max="3" width="75.1047619047619" style="3" customWidth="1"/>
    <col min="4" max="4" width="14.552380952381" style="1" customWidth="1"/>
    <col min="5" max="5" width="13.4380952380952" style="1" customWidth="1"/>
    <col min="6" max="6" width="19.4380952380952" style="4" customWidth="1"/>
    <col min="7" max="7" width="22.4380952380952" style="5" customWidth="1"/>
    <col min="8" max="8" width="19.3333333333333" style="6" customWidth="1"/>
    <col min="9" max="9" width="7" customWidth="1"/>
    <col min="10" max="10" width="24.552380952381" style="6" customWidth="1"/>
    <col min="11" max="11" width="24.552380952381" style="7" customWidth="1"/>
    <col min="12" max="12" width="23.1047619047619" style="8" customWidth="1"/>
  </cols>
  <sheetData>
    <row r="1" ht="24" customHeight="1" spans="1:12">
      <c r="A1" s="9" t="s">
        <v>0</v>
      </c>
      <c r="B1" s="10"/>
      <c r="C1" s="11"/>
      <c r="D1" s="12"/>
      <c r="E1" s="9" t="s">
        <v>1</v>
      </c>
      <c r="F1" s="13"/>
      <c r="H1" s="14"/>
      <c r="J1" s="42" t="s">
        <v>2</v>
      </c>
      <c r="K1" s="42"/>
      <c r="L1" s="42"/>
    </row>
    <row r="2" ht="66" customHeight="1" spans="1:12">
      <c r="A2" s="9" t="s">
        <v>3</v>
      </c>
      <c r="B2" s="15" t="s">
        <v>4</v>
      </c>
      <c r="C2" s="15"/>
      <c r="D2" s="12"/>
      <c r="E2" s="16" t="s">
        <v>5</v>
      </c>
      <c r="F2" s="13"/>
      <c r="H2" s="14"/>
      <c r="J2" s="43" t="s">
        <v>6</v>
      </c>
      <c r="K2" s="43"/>
      <c r="L2" s="43"/>
    </row>
    <row r="3" ht="30.75" customHeight="1" spans="1:12">
      <c r="A3" s="9" t="s">
        <v>7</v>
      </c>
      <c r="B3" s="16" t="s">
        <v>8</v>
      </c>
      <c r="C3" s="11"/>
      <c r="D3" s="12"/>
      <c r="E3" s="9" t="s">
        <v>9</v>
      </c>
      <c r="F3" s="13"/>
      <c r="G3" s="17" t="s">
        <v>10</v>
      </c>
      <c r="H3" s="14"/>
      <c r="J3" s="44" t="s">
        <v>11</v>
      </c>
      <c r="K3" s="44"/>
      <c r="L3" s="44"/>
    </row>
    <row r="4" ht="32.25" customHeight="1" spans="1:12">
      <c r="A4" s="9" t="s">
        <v>12</v>
      </c>
      <c r="B4" s="15" t="s">
        <v>13</v>
      </c>
      <c r="C4" s="15"/>
      <c r="D4" s="18"/>
      <c r="E4" s="16" t="s">
        <v>14</v>
      </c>
      <c r="F4" s="13"/>
      <c r="G4" s="19">
        <v>0.2639</v>
      </c>
      <c r="H4" s="14"/>
      <c r="J4" s="45" t="s">
        <v>10</v>
      </c>
      <c r="K4" s="46" t="s">
        <v>15</v>
      </c>
      <c r="L4" s="47" t="s">
        <v>16</v>
      </c>
    </row>
    <row r="5" ht="33" customHeight="1" spans="1:12">
      <c r="A5" s="5"/>
      <c r="B5" s="5"/>
      <c r="C5" s="5"/>
      <c r="D5" s="12"/>
      <c r="G5" s="20"/>
      <c r="H5" s="14"/>
      <c r="J5" s="48">
        <v>0.2639</v>
      </c>
      <c r="K5" s="48">
        <v>0</v>
      </c>
      <c r="L5" s="49">
        <f>L334</f>
        <v>0</v>
      </c>
    </row>
    <row r="6" ht="27.75" customHeight="1" spans="1:12">
      <c r="A6" s="21" t="s">
        <v>17</v>
      </c>
      <c r="B6" s="22"/>
      <c r="C6" s="22"/>
      <c r="D6" s="22"/>
      <c r="E6" s="22"/>
      <c r="F6" s="22"/>
      <c r="G6" s="22"/>
      <c r="H6" s="23"/>
      <c r="J6" s="50" t="s">
        <v>18</v>
      </c>
      <c r="K6" s="50"/>
      <c r="L6" s="50"/>
    </row>
    <row r="7" ht="36.75" customHeight="1" spans="1:12">
      <c r="A7" s="24" t="s">
        <v>19</v>
      </c>
      <c r="B7" s="25" t="s">
        <v>20</v>
      </c>
      <c r="C7" s="24" t="s">
        <v>21</v>
      </c>
      <c r="D7" s="24" t="s">
        <v>22</v>
      </c>
      <c r="E7" s="24" t="s">
        <v>23</v>
      </c>
      <c r="F7" s="26" t="s">
        <v>24</v>
      </c>
      <c r="G7" s="27" t="s">
        <v>25</v>
      </c>
      <c r="H7" s="28" t="s">
        <v>26</v>
      </c>
      <c r="J7" s="51" t="s">
        <v>27</v>
      </c>
      <c r="K7" s="52" t="s">
        <v>28</v>
      </c>
      <c r="L7" s="53" t="s">
        <v>29</v>
      </c>
    </row>
    <row r="8" ht="26.25" customHeight="1" spans="1:12">
      <c r="A8" s="29" t="s">
        <v>30</v>
      </c>
      <c r="B8" s="29" t="s">
        <v>31</v>
      </c>
      <c r="C8" s="30"/>
      <c r="D8" s="30"/>
      <c r="E8" s="30"/>
      <c r="F8" s="30"/>
      <c r="G8" s="30"/>
      <c r="H8" s="31">
        <f>SUBTOTAL(109,H9:H16)</f>
        <v>8780.4</v>
      </c>
      <c r="I8" s="54"/>
      <c r="J8" s="55"/>
      <c r="K8" s="55">
        <f>SUBTOTAL(109,K9:K16)</f>
        <v>8780.4</v>
      </c>
      <c r="L8" s="56"/>
    </row>
    <row r="9" ht="24.75" customHeight="1" spans="1:12">
      <c r="A9" s="32" t="s">
        <v>32</v>
      </c>
      <c r="B9" s="32" t="s">
        <v>33</v>
      </c>
      <c r="C9" s="33"/>
      <c r="D9" s="33"/>
      <c r="E9" s="33"/>
      <c r="F9" s="33"/>
      <c r="G9" s="33"/>
      <c r="H9" s="34">
        <f>SUBTOTAL(109,H10)</f>
        <v>39.99</v>
      </c>
      <c r="I9" s="54"/>
      <c r="J9" s="57"/>
      <c r="K9" s="57"/>
      <c r="L9" s="58"/>
    </row>
    <row r="10" ht="38.25" spans="1:12">
      <c r="A10" s="35" t="s">
        <v>34</v>
      </c>
      <c r="B10" s="36" t="s">
        <v>35</v>
      </c>
      <c r="C10" s="37" t="s">
        <v>36</v>
      </c>
      <c r="D10" s="36" t="s">
        <v>37</v>
      </c>
      <c r="E10" s="36" t="s">
        <v>38</v>
      </c>
      <c r="F10" s="38">
        <v>137.89</v>
      </c>
      <c r="G10" s="38">
        <v>0.29</v>
      </c>
      <c r="H10" s="38">
        <f>ROUND(F10*G10,2)</f>
        <v>39.99</v>
      </c>
      <c r="I10" s="54"/>
      <c r="J10" s="59">
        <f t="shared" ref="J10:J73" si="0">G10-G10*$K$5</f>
        <v>0.29</v>
      </c>
      <c r="K10" s="59">
        <f>ROUND(J10*F10,2)</f>
        <v>39.99</v>
      </c>
      <c r="L10" s="60">
        <f t="shared" ref="L10:L71" si="1">1-J10/G10</f>
        <v>0</v>
      </c>
    </row>
    <row r="11" ht="24.75" customHeight="1" spans="1:12">
      <c r="A11" s="32" t="s">
        <v>39</v>
      </c>
      <c r="B11" s="32" t="s">
        <v>40</v>
      </c>
      <c r="C11" s="33"/>
      <c r="D11" s="33"/>
      <c r="E11" s="33"/>
      <c r="F11" s="33"/>
      <c r="G11" s="33"/>
      <c r="H11" s="34">
        <f>SUBTOTAL(109,H12:H14)</f>
        <v>6662.88</v>
      </c>
      <c r="I11" s="54"/>
      <c r="J11" s="57">
        <f t="shared" si="0"/>
        <v>0</v>
      </c>
      <c r="K11" s="57">
        <f t="shared" ref="K11:K74" si="2">ROUND(J11*F11,2)</f>
        <v>0</v>
      </c>
      <c r="L11" s="58"/>
    </row>
    <row r="12" spans="1:12">
      <c r="A12" s="35" t="s">
        <v>41</v>
      </c>
      <c r="B12" s="36" t="s">
        <v>42</v>
      </c>
      <c r="C12" s="37" t="s">
        <v>43</v>
      </c>
      <c r="D12" s="36" t="s">
        <v>44</v>
      </c>
      <c r="E12" s="36" t="s">
        <v>38</v>
      </c>
      <c r="F12" s="38">
        <v>1</v>
      </c>
      <c r="G12" s="38">
        <v>291.3</v>
      </c>
      <c r="H12" s="38">
        <f>ROUND(F12*G12,2)</f>
        <v>291.3</v>
      </c>
      <c r="I12" s="54"/>
      <c r="J12" s="59">
        <f t="shared" si="0"/>
        <v>291.3</v>
      </c>
      <c r="K12" s="59">
        <f t="shared" si="2"/>
        <v>291.3</v>
      </c>
      <c r="L12" s="60">
        <f t="shared" si="1"/>
        <v>0</v>
      </c>
    </row>
    <row r="13" spans="1:12">
      <c r="A13" s="35" t="s">
        <v>45</v>
      </c>
      <c r="B13" s="36" t="s">
        <v>46</v>
      </c>
      <c r="C13" s="37" t="s">
        <v>47</v>
      </c>
      <c r="D13" s="36" t="s">
        <v>37</v>
      </c>
      <c r="E13" s="36" t="s">
        <v>38</v>
      </c>
      <c r="F13" s="38">
        <v>68</v>
      </c>
      <c r="G13" s="38">
        <v>76.25</v>
      </c>
      <c r="H13" s="38">
        <f>ROUND(F13*G13,2)</f>
        <v>5185</v>
      </c>
      <c r="I13" s="54"/>
      <c r="J13" s="59">
        <f t="shared" si="0"/>
        <v>76.25</v>
      </c>
      <c r="K13" s="59">
        <f t="shared" si="2"/>
        <v>5185</v>
      </c>
      <c r="L13" s="60">
        <f t="shared" si="1"/>
        <v>0</v>
      </c>
    </row>
    <row r="14" ht="25.5" spans="1:12">
      <c r="A14" s="35" t="s">
        <v>48</v>
      </c>
      <c r="B14" s="36" t="s">
        <v>49</v>
      </c>
      <c r="C14" s="37" t="s">
        <v>50</v>
      </c>
      <c r="D14" s="36" t="s">
        <v>44</v>
      </c>
      <c r="E14" s="36" t="s">
        <v>51</v>
      </c>
      <c r="F14" s="38">
        <v>1</v>
      </c>
      <c r="G14" s="38">
        <v>1186.58</v>
      </c>
      <c r="H14" s="38">
        <f>ROUND(F14*G14,2)</f>
        <v>1186.58</v>
      </c>
      <c r="I14" s="54"/>
      <c r="J14" s="59">
        <f t="shared" si="0"/>
        <v>1186.58</v>
      </c>
      <c r="K14" s="59">
        <f t="shared" si="2"/>
        <v>1186.58</v>
      </c>
      <c r="L14" s="60">
        <f t="shared" si="1"/>
        <v>0</v>
      </c>
    </row>
    <row r="15" ht="24.75" customHeight="1" spans="1:12">
      <c r="A15" s="32" t="s">
        <v>52</v>
      </c>
      <c r="B15" s="32" t="s">
        <v>53</v>
      </c>
      <c r="C15" s="33"/>
      <c r="D15" s="33"/>
      <c r="E15" s="33"/>
      <c r="F15" s="33"/>
      <c r="G15" s="33"/>
      <c r="H15" s="34">
        <f>SUBTOTAL(109,H16)</f>
        <v>2077.53</v>
      </c>
      <c r="I15" s="54"/>
      <c r="J15" s="57">
        <f t="shared" si="0"/>
        <v>0</v>
      </c>
      <c r="K15" s="57">
        <f t="shared" si="2"/>
        <v>0</v>
      </c>
      <c r="L15" s="58"/>
    </row>
    <row r="16" ht="25.5" spans="1:12">
      <c r="A16" s="35" t="s">
        <v>54</v>
      </c>
      <c r="B16" s="36" t="s">
        <v>55</v>
      </c>
      <c r="C16" s="37" t="s">
        <v>56</v>
      </c>
      <c r="D16" s="36" t="s">
        <v>37</v>
      </c>
      <c r="E16" s="36" t="s">
        <v>57</v>
      </c>
      <c r="F16" s="38">
        <v>54.6</v>
      </c>
      <c r="G16" s="38">
        <v>38.05</v>
      </c>
      <c r="H16" s="38">
        <f>ROUND(F16*G16,2)</f>
        <v>2077.53</v>
      </c>
      <c r="I16" s="54"/>
      <c r="J16" s="59">
        <f t="shared" si="0"/>
        <v>38.05</v>
      </c>
      <c r="K16" s="59">
        <f t="shared" si="2"/>
        <v>2077.53</v>
      </c>
      <c r="L16" s="60">
        <f t="shared" si="1"/>
        <v>0</v>
      </c>
    </row>
    <row r="17" ht="26.25" customHeight="1" spans="1:12">
      <c r="A17" s="29" t="s">
        <v>58</v>
      </c>
      <c r="B17" s="29" t="s">
        <v>59</v>
      </c>
      <c r="C17" s="30"/>
      <c r="D17" s="30"/>
      <c r="E17" s="30"/>
      <c r="F17" s="30"/>
      <c r="G17" s="30"/>
      <c r="H17" s="31">
        <f>SUBTOTAL(109,H18:H19)</f>
        <v>19062.15</v>
      </c>
      <c r="I17" s="54"/>
      <c r="J17" s="55">
        <f t="shared" si="0"/>
        <v>0</v>
      </c>
      <c r="K17" s="55">
        <f>SUBTOTAL(109,K18:K19)</f>
        <v>19062.15</v>
      </c>
      <c r="L17" s="56"/>
    </row>
    <row r="18" ht="24.75" customHeight="1" spans="1:12">
      <c r="A18" s="32" t="s">
        <v>60</v>
      </c>
      <c r="B18" s="32" t="s">
        <v>61</v>
      </c>
      <c r="C18" s="33"/>
      <c r="D18" s="33"/>
      <c r="E18" s="33"/>
      <c r="F18" s="33"/>
      <c r="G18" s="33"/>
      <c r="H18" s="34">
        <f>SUBTOTAL(109,H19)</f>
        <v>19062.15</v>
      </c>
      <c r="I18" s="54"/>
      <c r="J18" s="57">
        <f t="shared" si="0"/>
        <v>0</v>
      </c>
      <c r="K18" s="57">
        <f t="shared" si="2"/>
        <v>0</v>
      </c>
      <c r="L18" s="58"/>
    </row>
    <row r="19" ht="25.5" spans="1:12">
      <c r="A19" s="35" t="s">
        <v>62</v>
      </c>
      <c r="B19" s="36" t="s">
        <v>63</v>
      </c>
      <c r="C19" s="37" t="s">
        <v>64</v>
      </c>
      <c r="D19" s="36" t="s">
        <v>65</v>
      </c>
      <c r="E19" s="36" t="s">
        <v>66</v>
      </c>
      <c r="F19" s="38">
        <v>3</v>
      </c>
      <c r="G19" s="38">
        <v>6354.05</v>
      </c>
      <c r="H19" s="38">
        <f>ROUND(F19*G19,2)</f>
        <v>19062.15</v>
      </c>
      <c r="I19" s="54"/>
      <c r="J19" s="59">
        <f t="shared" si="0"/>
        <v>6354.05</v>
      </c>
      <c r="K19" s="59">
        <f t="shared" si="2"/>
        <v>19062.15</v>
      </c>
      <c r="L19" s="60">
        <f t="shared" si="1"/>
        <v>0</v>
      </c>
    </row>
    <row r="20" ht="26.25" customHeight="1" spans="1:12">
      <c r="A20" s="29" t="s">
        <v>67</v>
      </c>
      <c r="B20" s="29" t="s">
        <v>68</v>
      </c>
      <c r="C20" s="30"/>
      <c r="D20" s="30"/>
      <c r="E20" s="30"/>
      <c r="F20" s="30"/>
      <c r="G20" s="30"/>
      <c r="H20" s="31">
        <f>SUBTOTAL(109,H21:H48)</f>
        <v>13710.08</v>
      </c>
      <c r="I20" s="54"/>
      <c r="J20" s="55">
        <f t="shared" si="0"/>
        <v>0</v>
      </c>
      <c r="K20" s="55">
        <f>SUBTOTAL(109,K21:K48)</f>
        <v>13710.08</v>
      </c>
      <c r="L20" s="56"/>
    </row>
    <row r="21" ht="24.75" customHeight="1" spans="1:12">
      <c r="A21" s="32" t="s">
        <v>69</v>
      </c>
      <c r="B21" s="32" t="s">
        <v>70</v>
      </c>
      <c r="C21" s="33"/>
      <c r="D21" s="33"/>
      <c r="E21" s="33"/>
      <c r="F21" s="33"/>
      <c r="G21" s="33"/>
      <c r="H21" s="34">
        <f>SUBTOTAL(109,H22:H26)</f>
        <v>6226.36</v>
      </c>
      <c r="I21" s="54"/>
      <c r="J21" s="57">
        <f t="shared" si="0"/>
        <v>0</v>
      </c>
      <c r="K21" s="57">
        <f t="shared" si="2"/>
        <v>0</v>
      </c>
      <c r="L21" s="58"/>
    </row>
    <row r="22" ht="25.5" spans="1:12">
      <c r="A22" s="35" t="s">
        <v>71</v>
      </c>
      <c r="B22" s="36" t="s">
        <v>72</v>
      </c>
      <c r="C22" s="37" t="s">
        <v>73</v>
      </c>
      <c r="D22" s="36" t="s">
        <v>37</v>
      </c>
      <c r="E22" s="36" t="s">
        <v>74</v>
      </c>
      <c r="F22" s="38">
        <v>14.8</v>
      </c>
      <c r="G22" s="38">
        <v>60.28</v>
      </c>
      <c r="H22" s="38">
        <f>ROUND(F22*G22,2)</f>
        <v>892.14</v>
      </c>
      <c r="I22" s="54"/>
      <c r="J22" s="59">
        <f t="shared" si="0"/>
        <v>60.28</v>
      </c>
      <c r="K22" s="59">
        <f t="shared" si="2"/>
        <v>892.14</v>
      </c>
      <c r="L22" s="60">
        <f t="shared" si="1"/>
        <v>0</v>
      </c>
    </row>
    <row r="23" ht="25.5" spans="1:12">
      <c r="A23" s="35" t="s">
        <v>75</v>
      </c>
      <c r="B23" s="36" t="s">
        <v>76</v>
      </c>
      <c r="C23" s="37" t="s">
        <v>77</v>
      </c>
      <c r="D23" s="36" t="s">
        <v>37</v>
      </c>
      <c r="E23" s="36" t="s">
        <v>74</v>
      </c>
      <c r="F23" s="38">
        <v>25.54</v>
      </c>
      <c r="G23" s="38">
        <v>94.58</v>
      </c>
      <c r="H23" s="38">
        <f>ROUND(F23*G23,2)</f>
        <v>2415.57</v>
      </c>
      <c r="I23" s="54"/>
      <c r="J23" s="59">
        <f t="shared" si="0"/>
        <v>94.58</v>
      </c>
      <c r="K23" s="59">
        <f t="shared" si="2"/>
        <v>2415.57</v>
      </c>
      <c r="L23" s="60">
        <f t="shared" si="1"/>
        <v>0</v>
      </c>
    </row>
    <row r="24" ht="24.75" customHeight="1" spans="1:12">
      <c r="A24" s="35" t="s">
        <v>78</v>
      </c>
      <c r="B24" s="36" t="s">
        <v>79</v>
      </c>
      <c r="C24" s="37" t="s">
        <v>80</v>
      </c>
      <c r="D24" s="36" t="s">
        <v>37</v>
      </c>
      <c r="E24" s="36" t="s">
        <v>74</v>
      </c>
      <c r="F24" s="38">
        <v>36.31</v>
      </c>
      <c r="G24" s="38">
        <v>26.21</v>
      </c>
      <c r="H24" s="38">
        <f>ROUND(F24*G24,2)</f>
        <v>951.69</v>
      </c>
      <c r="I24" s="54"/>
      <c r="J24" s="59">
        <f t="shared" si="0"/>
        <v>26.21</v>
      </c>
      <c r="K24" s="59">
        <f t="shared" si="2"/>
        <v>951.69</v>
      </c>
      <c r="L24" s="60">
        <f t="shared" si="1"/>
        <v>0</v>
      </c>
    </row>
    <row r="25" spans="1:12">
      <c r="A25" s="35" t="s">
        <v>81</v>
      </c>
      <c r="B25" s="36" t="s">
        <v>82</v>
      </c>
      <c r="C25" s="37" t="s">
        <v>83</v>
      </c>
      <c r="D25" s="36" t="s">
        <v>84</v>
      </c>
      <c r="E25" s="36" t="s">
        <v>38</v>
      </c>
      <c r="F25" s="38">
        <v>11.74</v>
      </c>
      <c r="G25" s="38">
        <v>25.91</v>
      </c>
      <c r="H25" s="38">
        <f>ROUND(F25*G25,2)</f>
        <v>304.18</v>
      </c>
      <c r="I25" s="54"/>
      <c r="J25" s="59">
        <f t="shared" si="0"/>
        <v>25.91</v>
      </c>
      <c r="K25" s="59">
        <f t="shared" si="2"/>
        <v>304.18</v>
      </c>
      <c r="L25" s="60">
        <f t="shared" si="1"/>
        <v>0</v>
      </c>
    </row>
    <row r="26" ht="25.5" spans="1:12">
      <c r="A26" s="35" t="s">
        <v>85</v>
      </c>
      <c r="B26" s="36" t="s">
        <v>86</v>
      </c>
      <c r="C26" s="37" t="s">
        <v>87</v>
      </c>
      <c r="D26" s="36" t="s">
        <v>37</v>
      </c>
      <c r="E26" s="36" t="s">
        <v>38</v>
      </c>
      <c r="F26" s="38">
        <v>56.75</v>
      </c>
      <c r="G26" s="38">
        <v>29.3</v>
      </c>
      <c r="H26" s="38">
        <f>ROUND(F26*G26,2)</f>
        <v>1662.78</v>
      </c>
      <c r="I26" s="54"/>
      <c r="J26" s="59">
        <f t="shared" si="0"/>
        <v>29.3</v>
      </c>
      <c r="K26" s="59">
        <f t="shared" si="2"/>
        <v>1662.78</v>
      </c>
      <c r="L26" s="60">
        <f t="shared" si="1"/>
        <v>0</v>
      </c>
    </row>
    <row r="27" ht="24.75" customHeight="1" spans="1:12">
      <c r="A27" s="32" t="s">
        <v>88</v>
      </c>
      <c r="B27" s="32" t="s">
        <v>89</v>
      </c>
      <c r="C27" s="33"/>
      <c r="D27" s="33"/>
      <c r="E27" s="33"/>
      <c r="F27" s="33"/>
      <c r="G27" s="33"/>
      <c r="H27" s="34">
        <f>SUBTOTAL(109,H28:H31)</f>
        <v>3404.45</v>
      </c>
      <c r="I27" s="54"/>
      <c r="J27" s="57">
        <f t="shared" si="0"/>
        <v>0</v>
      </c>
      <c r="K27" s="57">
        <f t="shared" si="2"/>
        <v>0</v>
      </c>
      <c r="L27" s="58"/>
    </row>
    <row r="28" ht="22.5" customHeight="1" spans="1:12">
      <c r="A28" s="39" t="s">
        <v>90</v>
      </c>
      <c r="B28" s="39" t="s">
        <v>91</v>
      </c>
      <c r="C28" s="40"/>
      <c r="D28" s="40"/>
      <c r="E28" s="40"/>
      <c r="F28" s="40"/>
      <c r="G28" s="40"/>
      <c r="H28" s="41">
        <f>SUBTOTAL(109,H29)</f>
        <v>837.31</v>
      </c>
      <c r="I28" s="54"/>
      <c r="J28" s="61">
        <f t="shared" si="0"/>
        <v>0</v>
      </c>
      <c r="K28" s="61">
        <f t="shared" si="2"/>
        <v>0</v>
      </c>
      <c r="L28" s="62"/>
    </row>
    <row r="29" spans="1:12">
      <c r="A29" s="35" t="s">
        <v>92</v>
      </c>
      <c r="B29" s="36" t="s">
        <v>93</v>
      </c>
      <c r="C29" s="37" t="s">
        <v>94</v>
      </c>
      <c r="D29" s="36" t="s">
        <v>65</v>
      </c>
      <c r="E29" s="36" t="s">
        <v>38</v>
      </c>
      <c r="F29" s="38">
        <v>8.96</v>
      </c>
      <c r="G29" s="38">
        <v>93.45</v>
      </c>
      <c r="H29" s="38">
        <f>ROUND(F29*G29,2)</f>
        <v>837.31</v>
      </c>
      <c r="I29" s="54"/>
      <c r="J29" s="59">
        <f t="shared" si="0"/>
        <v>93.45</v>
      </c>
      <c r="K29" s="59">
        <f t="shared" si="2"/>
        <v>837.31</v>
      </c>
      <c r="L29" s="60">
        <f t="shared" si="1"/>
        <v>0</v>
      </c>
    </row>
    <row r="30" ht="22.5" customHeight="1" spans="1:12">
      <c r="A30" s="39" t="s">
        <v>95</v>
      </c>
      <c r="B30" s="39" t="s">
        <v>96</v>
      </c>
      <c r="C30" s="40"/>
      <c r="D30" s="40"/>
      <c r="E30" s="40"/>
      <c r="F30" s="40"/>
      <c r="G30" s="40"/>
      <c r="H30" s="41">
        <f>SUBTOTAL(109,H31)</f>
        <v>2567.14</v>
      </c>
      <c r="I30" s="54"/>
      <c r="J30" s="61">
        <f t="shared" si="0"/>
        <v>0</v>
      </c>
      <c r="K30" s="61">
        <f t="shared" si="2"/>
        <v>0</v>
      </c>
      <c r="L30" s="62"/>
    </row>
    <row r="31" ht="25.5" spans="1:12">
      <c r="A31" s="35" t="s">
        <v>97</v>
      </c>
      <c r="B31" s="36" t="s">
        <v>98</v>
      </c>
      <c r="C31" s="37" t="s">
        <v>99</v>
      </c>
      <c r="D31" s="36" t="s">
        <v>37</v>
      </c>
      <c r="E31" s="36" t="s">
        <v>38</v>
      </c>
      <c r="F31" s="38">
        <v>37.83</v>
      </c>
      <c r="G31" s="38">
        <v>67.86</v>
      </c>
      <c r="H31" s="38">
        <f>ROUND(F31*G31,2)</f>
        <v>2567.14</v>
      </c>
      <c r="I31" s="54"/>
      <c r="J31" s="59">
        <f t="shared" si="0"/>
        <v>67.86</v>
      </c>
      <c r="K31" s="59">
        <f t="shared" si="2"/>
        <v>2567.14</v>
      </c>
      <c r="L31" s="60">
        <f t="shared" si="1"/>
        <v>0</v>
      </c>
    </row>
    <row r="32" ht="24.75" customHeight="1" spans="1:12">
      <c r="A32" s="32" t="s">
        <v>100</v>
      </c>
      <c r="B32" s="32" t="s">
        <v>101</v>
      </c>
      <c r="C32" s="33"/>
      <c r="D32" s="33"/>
      <c r="E32" s="33"/>
      <c r="F32" s="33"/>
      <c r="G32" s="33"/>
      <c r="H32" s="34">
        <f>SUBTOTAL(109,H33:H41)</f>
        <v>1903.42</v>
      </c>
      <c r="I32" s="54"/>
      <c r="J32" s="57">
        <f t="shared" si="0"/>
        <v>0</v>
      </c>
      <c r="K32" s="57">
        <f t="shared" si="2"/>
        <v>0</v>
      </c>
      <c r="L32" s="58"/>
    </row>
    <row r="33" ht="22.5" customHeight="1" spans="1:12">
      <c r="A33" s="39" t="s">
        <v>102</v>
      </c>
      <c r="B33" s="39" t="s">
        <v>91</v>
      </c>
      <c r="C33" s="40"/>
      <c r="D33" s="40"/>
      <c r="E33" s="40"/>
      <c r="F33" s="40"/>
      <c r="G33" s="40"/>
      <c r="H33" s="41">
        <f>SUBTOTAL(109,H34)</f>
        <v>534.4</v>
      </c>
      <c r="I33" s="54"/>
      <c r="J33" s="61">
        <f t="shared" si="0"/>
        <v>0</v>
      </c>
      <c r="K33" s="61">
        <f t="shared" si="2"/>
        <v>0</v>
      </c>
      <c r="L33" s="62"/>
    </row>
    <row r="34" ht="25.5" spans="1:12">
      <c r="A34" s="35" t="s">
        <v>103</v>
      </c>
      <c r="B34" s="36" t="s">
        <v>104</v>
      </c>
      <c r="C34" s="37" t="s">
        <v>105</v>
      </c>
      <c r="D34" s="36" t="s">
        <v>37</v>
      </c>
      <c r="E34" s="36" t="s">
        <v>106</v>
      </c>
      <c r="F34" s="38">
        <v>64</v>
      </c>
      <c r="G34" s="38">
        <v>8.35</v>
      </c>
      <c r="H34" s="38">
        <f>ROUND(F34*G34,2)</f>
        <v>534.4</v>
      </c>
      <c r="I34" s="54"/>
      <c r="J34" s="59">
        <f t="shared" si="0"/>
        <v>8.35</v>
      </c>
      <c r="K34" s="59">
        <f t="shared" si="2"/>
        <v>534.4</v>
      </c>
      <c r="L34" s="60">
        <f t="shared" si="1"/>
        <v>0</v>
      </c>
    </row>
    <row r="35" ht="22.5" customHeight="1" spans="1:12">
      <c r="A35" s="39" t="s">
        <v>107</v>
      </c>
      <c r="B35" s="39" t="s">
        <v>96</v>
      </c>
      <c r="C35" s="40"/>
      <c r="D35" s="40"/>
      <c r="E35" s="40"/>
      <c r="F35" s="40"/>
      <c r="G35" s="40"/>
      <c r="H35" s="41">
        <f>SUBTOTAL(109,H36:H41)</f>
        <v>1369.02</v>
      </c>
      <c r="I35" s="54"/>
      <c r="J35" s="61">
        <f t="shared" si="0"/>
        <v>0</v>
      </c>
      <c r="K35" s="61">
        <f t="shared" si="2"/>
        <v>0</v>
      </c>
      <c r="L35" s="62"/>
    </row>
    <row r="36" ht="38.25" spans="1:12">
      <c r="A36" s="35" t="s">
        <v>108</v>
      </c>
      <c r="B36" s="36" t="s">
        <v>109</v>
      </c>
      <c r="C36" s="37" t="s">
        <v>110</v>
      </c>
      <c r="D36" s="36" t="s">
        <v>37</v>
      </c>
      <c r="E36" s="36" t="s">
        <v>106</v>
      </c>
      <c r="F36" s="38">
        <v>31</v>
      </c>
      <c r="G36" s="38">
        <v>12.43</v>
      </c>
      <c r="H36" s="38">
        <f t="shared" ref="H36:H41" si="3">ROUND(F36*G36,2)</f>
        <v>385.33</v>
      </c>
      <c r="I36" s="54"/>
      <c r="J36" s="59">
        <f t="shared" si="0"/>
        <v>12.43</v>
      </c>
      <c r="K36" s="59">
        <f t="shared" si="2"/>
        <v>385.33</v>
      </c>
      <c r="L36" s="60">
        <f t="shared" si="1"/>
        <v>0</v>
      </c>
    </row>
    <row r="37" ht="25.5" spans="1:12">
      <c r="A37" s="35" t="s">
        <v>111</v>
      </c>
      <c r="B37" s="36" t="s">
        <v>112</v>
      </c>
      <c r="C37" s="37" t="s">
        <v>113</v>
      </c>
      <c r="D37" s="36" t="s">
        <v>37</v>
      </c>
      <c r="E37" s="36" t="s">
        <v>106</v>
      </c>
      <c r="F37" s="38">
        <v>1</v>
      </c>
      <c r="G37" s="38">
        <v>12.55</v>
      </c>
      <c r="H37" s="38">
        <f t="shared" si="3"/>
        <v>12.55</v>
      </c>
      <c r="I37" s="54"/>
      <c r="J37" s="59">
        <f t="shared" si="0"/>
        <v>12.55</v>
      </c>
      <c r="K37" s="59">
        <f t="shared" si="2"/>
        <v>12.55</v>
      </c>
      <c r="L37" s="60">
        <f t="shared" si="1"/>
        <v>0</v>
      </c>
    </row>
    <row r="38" ht="25.5" spans="1:12">
      <c r="A38" s="35" t="s">
        <v>114</v>
      </c>
      <c r="B38" s="36" t="s">
        <v>115</v>
      </c>
      <c r="C38" s="37" t="s">
        <v>116</v>
      </c>
      <c r="D38" s="36" t="s">
        <v>37</v>
      </c>
      <c r="E38" s="36" t="s">
        <v>106</v>
      </c>
      <c r="F38" s="38">
        <v>1</v>
      </c>
      <c r="G38" s="38">
        <v>10.94</v>
      </c>
      <c r="H38" s="38">
        <f t="shared" si="3"/>
        <v>10.94</v>
      </c>
      <c r="I38" s="54"/>
      <c r="J38" s="59">
        <f t="shared" si="0"/>
        <v>10.94</v>
      </c>
      <c r="K38" s="59">
        <f t="shared" si="2"/>
        <v>10.94</v>
      </c>
      <c r="L38" s="60">
        <f t="shared" si="1"/>
        <v>0</v>
      </c>
    </row>
    <row r="39" ht="25.5" spans="1:12">
      <c r="A39" s="35" t="s">
        <v>117</v>
      </c>
      <c r="B39" s="36" t="s">
        <v>118</v>
      </c>
      <c r="C39" s="37" t="s">
        <v>119</v>
      </c>
      <c r="D39" s="36" t="s">
        <v>37</v>
      </c>
      <c r="E39" s="36" t="s">
        <v>106</v>
      </c>
      <c r="F39" s="38">
        <v>83</v>
      </c>
      <c r="G39" s="38">
        <v>9.68</v>
      </c>
      <c r="H39" s="38">
        <f t="shared" si="3"/>
        <v>803.44</v>
      </c>
      <c r="I39" s="54"/>
      <c r="J39" s="59">
        <f t="shared" si="0"/>
        <v>9.68</v>
      </c>
      <c r="K39" s="59">
        <f t="shared" si="2"/>
        <v>803.44</v>
      </c>
      <c r="L39" s="60">
        <f t="shared" si="1"/>
        <v>0</v>
      </c>
    </row>
    <row r="40" ht="25.5" spans="1:12">
      <c r="A40" s="35" t="s">
        <v>120</v>
      </c>
      <c r="B40" s="36" t="s">
        <v>104</v>
      </c>
      <c r="C40" s="37" t="s">
        <v>105</v>
      </c>
      <c r="D40" s="36" t="s">
        <v>37</v>
      </c>
      <c r="E40" s="36" t="s">
        <v>106</v>
      </c>
      <c r="F40" s="38">
        <v>8</v>
      </c>
      <c r="G40" s="38">
        <v>8.35</v>
      </c>
      <c r="H40" s="38">
        <f t="shared" si="3"/>
        <v>66.8</v>
      </c>
      <c r="I40" s="54"/>
      <c r="J40" s="59">
        <f t="shared" si="0"/>
        <v>8.35</v>
      </c>
      <c r="K40" s="59">
        <f t="shared" si="2"/>
        <v>66.8</v>
      </c>
      <c r="L40" s="60">
        <f t="shared" si="1"/>
        <v>0</v>
      </c>
    </row>
    <row r="41" ht="25.5" spans="1:12">
      <c r="A41" s="35" t="s">
        <v>121</v>
      </c>
      <c r="B41" s="36" t="s">
        <v>122</v>
      </c>
      <c r="C41" s="37" t="s">
        <v>123</v>
      </c>
      <c r="D41" s="36" t="s">
        <v>37</v>
      </c>
      <c r="E41" s="36" t="s">
        <v>106</v>
      </c>
      <c r="F41" s="38">
        <v>13</v>
      </c>
      <c r="G41" s="38">
        <v>6.92</v>
      </c>
      <c r="H41" s="38">
        <f t="shared" si="3"/>
        <v>89.96</v>
      </c>
      <c r="I41" s="54"/>
      <c r="J41" s="59">
        <f t="shared" si="0"/>
        <v>6.92</v>
      </c>
      <c r="K41" s="59">
        <f t="shared" si="2"/>
        <v>89.96</v>
      </c>
      <c r="L41" s="60">
        <f t="shared" si="1"/>
        <v>0</v>
      </c>
    </row>
    <row r="42" ht="24.75" customHeight="1" spans="1:12">
      <c r="A42" s="32" t="s">
        <v>124</v>
      </c>
      <c r="B42" s="32" t="s">
        <v>125</v>
      </c>
      <c r="C42" s="33"/>
      <c r="D42" s="33"/>
      <c r="E42" s="33"/>
      <c r="F42" s="33"/>
      <c r="G42" s="33"/>
      <c r="H42" s="34">
        <f>SUBTOTAL(109,H43:H48)</f>
        <v>2175.85</v>
      </c>
      <c r="I42" s="54"/>
      <c r="J42" s="57">
        <f t="shared" si="0"/>
        <v>0</v>
      </c>
      <c r="K42" s="57">
        <f t="shared" si="2"/>
        <v>0</v>
      </c>
      <c r="L42" s="58"/>
    </row>
    <row r="43" ht="22.5" customHeight="1" spans="1:12">
      <c r="A43" s="39" t="s">
        <v>126</v>
      </c>
      <c r="B43" s="39" t="s">
        <v>91</v>
      </c>
      <c r="C43" s="40"/>
      <c r="D43" s="40"/>
      <c r="E43" s="40"/>
      <c r="F43" s="40"/>
      <c r="G43" s="40"/>
      <c r="H43" s="41">
        <f>SUBTOTAL(109,H44:H45)</f>
        <v>779.78</v>
      </c>
      <c r="I43" s="54"/>
      <c r="J43" s="61">
        <f t="shared" si="0"/>
        <v>0</v>
      </c>
      <c r="K43" s="61">
        <f t="shared" si="2"/>
        <v>0</v>
      </c>
      <c r="L43" s="62"/>
    </row>
    <row r="44" ht="25.5" spans="1:12">
      <c r="A44" s="35" t="s">
        <v>127</v>
      </c>
      <c r="B44" s="36" t="s">
        <v>128</v>
      </c>
      <c r="C44" s="37" t="s">
        <v>129</v>
      </c>
      <c r="D44" s="36" t="s">
        <v>37</v>
      </c>
      <c r="E44" s="36" t="s">
        <v>38</v>
      </c>
      <c r="F44" s="38">
        <v>0.26</v>
      </c>
      <c r="G44" s="38">
        <v>23.32</v>
      </c>
      <c r="H44" s="38">
        <f>ROUND(F44*G44,2)</f>
        <v>6.06</v>
      </c>
      <c r="I44" s="54"/>
      <c r="J44" s="59">
        <f t="shared" si="0"/>
        <v>23.32</v>
      </c>
      <c r="K44" s="59">
        <f t="shared" si="2"/>
        <v>6.06</v>
      </c>
      <c r="L44" s="60">
        <f t="shared" si="1"/>
        <v>0</v>
      </c>
    </row>
    <row r="45" ht="25.5" spans="1:12">
      <c r="A45" s="35" t="s">
        <v>130</v>
      </c>
      <c r="B45" s="36" t="s">
        <v>131</v>
      </c>
      <c r="C45" s="37" t="s">
        <v>132</v>
      </c>
      <c r="D45" s="36" t="s">
        <v>37</v>
      </c>
      <c r="E45" s="36" t="s">
        <v>74</v>
      </c>
      <c r="F45" s="38">
        <v>1.38</v>
      </c>
      <c r="G45" s="38">
        <v>560.67</v>
      </c>
      <c r="H45" s="38">
        <f>ROUND(F45*G45,2)</f>
        <v>773.72</v>
      </c>
      <c r="I45" s="54"/>
      <c r="J45" s="59">
        <f t="shared" si="0"/>
        <v>560.67</v>
      </c>
      <c r="K45" s="59">
        <f t="shared" si="2"/>
        <v>773.72</v>
      </c>
      <c r="L45" s="60">
        <f t="shared" si="1"/>
        <v>0</v>
      </c>
    </row>
    <row r="46" ht="22.5" customHeight="1" spans="1:12">
      <c r="A46" s="39" t="s">
        <v>133</v>
      </c>
      <c r="B46" s="39" t="s">
        <v>96</v>
      </c>
      <c r="C46" s="40"/>
      <c r="D46" s="40"/>
      <c r="E46" s="40"/>
      <c r="F46" s="40"/>
      <c r="G46" s="40"/>
      <c r="H46" s="41">
        <f>SUBTOTAL(109,H47:H48)</f>
        <v>1396.07</v>
      </c>
      <c r="I46" s="54"/>
      <c r="J46" s="61">
        <f t="shared" si="0"/>
        <v>0</v>
      </c>
      <c r="K46" s="61">
        <f t="shared" si="2"/>
        <v>0</v>
      </c>
      <c r="L46" s="62"/>
    </row>
    <row r="47" ht="25.5" spans="1:12">
      <c r="A47" s="35" t="s">
        <v>134</v>
      </c>
      <c r="B47" s="36" t="s">
        <v>135</v>
      </c>
      <c r="C47" s="37" t="s">
        <v>136</v>
      </c>
      <c r="D47" s="36" t="s">
        <v>37</v>
      </c>
      <c r="E47" s="36" t="s">
        <v>74</v>
      </c>
      <c r="F47" s="38">
        <v>0.33</v>
      </c>
      <c r="G47" s="38">
        <v>271.19</v>
      </c>
      <c r="H47" s="38">
        <f>ROUND(F47*G47,2)</f>
        <v>89.49</v>
      </c>
      <c r="I47" s="54"/>
      <c r="J47" s="59">
        <f t="shared" si="0"/>
        <v>271.19</v>
      </c>
      <c r="K47" s="59">
        <f t="shared" si="2"/>
        <v>89.49</v>
      </c>
      <c r="L47" s="60">
        <f t="shared" si="1"/>
        <v>0</v>
      </c>
    </row>
    <row r="48" ht="38.25" spans="1:12">
      <c r="A48" s="35" t="s">
        <v>137</v>
      </c>
      <c r="B48" s="36" t="s">
        <v>138</v>
      </c>
      <c r="C48" s="37" t="s">
        <v>139</v>
      </c>
      <c r="D48" s="36" t="s">
        <v>37</v>
      </c>
      <c r="E48" s="36" t="s">
        <v>74</v>
      </c>
      <c r="F48" s="38">
        <v>2.65</v>
      </c>
      <c r="G48" s="38">
        <v>493.05</v>
      </c>
      <c r="H48" s="38">
        <f>ROUND(F48*G48,2)</f>
        <v>1306.58</v>
      </c>
      <c r="I48" s="54"/>
      <c r="J48" s="59">
        <f t="shared" si="0"/>
        <v>493.05</v>
      </c>
      <c r="K48" s="59">
        <f t="shared" si="2"/>
        <v>1306.58</v>
      </c>
      <c r="L48" s="60">
        <f t="shared" si="1"/>
        <v>0</v>
      </c>
    </row>
    <row r="49" ht="26.25" customHeight="1" spans="1:12">
      <c r="A49" s="29" t="s">
        <v>140</v>
      </c>
      <c r="B49" s="29" t="s">
        <v>141</v>
      </c>
      <c r="C49" s="30"/>
      <c r="D49" s="30"/>
      <c r="E49" s="30"/>
      <c r="F49" s="30"/>
      <c r="G49" s="30"/>
      <c r="H49" s="31">
        <f>SUBTOTAL(109,H50:H71)</f>
        <v>17011.89</v>
      </c>
      <c r="I49" s="54"/>
      <c r="J49" s="55">
        <f t="shared" si="0"/>
        <v>0</v>
      </c>
      <c r="K49" s="55">
        <f>SUBTOTAL(109,K50:K71)</f>
        <v>17011.89</v>
      </c>
      <c r="L49" s="56"/>
    </row>
    <row r="50" ht="24.75" customHeight="1" spans="1:12">
      <c r="A50" s="32" t="s">
        <v>142</v>
      </c>
      <c r="B50" s="32" t="s">
        <v>89</v>
      </c>
      <c r="C50" s="33"/>
      <c r="D50" s="33"/>
      <c r="E50" s="33"/>
      <c r="F50" s="33"/>
      <c r="G50" s="33"/>
      <c r="H50" s="34">
        <f>SUBTOTAL(109,H51:H56)</f>
        <v>12643.42</v>
      </c>
      <c r="I50" s="54"/>
      <c r="J50" s="57">
        <f t="shared" si="0"/>
        <v>0</v>
      </c>
      <c r="K50" s="57">
        <f t="shared" si="2"/>
        <v>0</v>
      </c>
      <c r="L50" s="58"/>
    </row>
    <row r="51" ht="22.5" customHeight="1" spans="1:12">
      <c r="A51" s="39" t="s">
        <v>143</v>
      </c>
      <c r="B51" s="39" t="s">
        <v>144</v>
      </c>
      <c r="C51" s="40"/>
      <c r="D51" s="40"/>
      <c r="E51" s="40"/>
      <c r="F51" s="40"/>
      <c r="G51" s="40"/>
      <c r="H51" s="41">
        <f>SUBTOTAL(109,H52)</f>
        <v>3692.3</v>
      </c>
      <c r="I51" s="54"/>
      <c r="J51" s="61">
        <f t="shared" si="0"/>
        <v>0</v>
      </c>
      <c r="K51" s="61">
        <f t="shared" si="2"/>
        <v>0</v>
      </c>
      <c r="L51" s="62"/>
    </row>
    <row r="52" ht="51" spans="1:12">
      <c r="A52" s="35" t="s">
        <v>145</v>
      </c>
      <c r="B52" s="36" t="s">
        <v>146</v>
      </c>
      <c r="C52" s="37" t="s">
        <v>147</v>
      </c>
      <c r="D52" s="36" t="s">
        <v>37</v>
      </c>
      <c r="E52" s="36" t="s">
        <v>38</v>
      </c>
      <c r="F52" s="38">
        <v>34.65</v>
      </c>
      <c r="G52" s="38">
        <v>106.56</v>
      </c>
      <c r="H52" s="38">
        <f>ROUND(F52*G52,2)</f>
        <v>3692.3</v>
      </c>
      <c r="I52" s="54"/>
      <c r="J52" s="59">
        <f t="shared" si="0"/>
        <v>106.56</v>
      </c>
      <c r="K52" s="59">
        <f t="shared" si="2"/>
        <v>3692.3</v>
      </c>
      <c r="L52" s="60">
        <f t="shared" si="1"/>
        <v>0</v>
      </c>
    </row>
    <row r="53" ht="22.5" customHeight="1" spans="1:12">
      <c r="A53" s="39" t="s">
        <v>148</v>
      </c>
      <c r="B53" s="39" t="s">
        <v>149</v>
      </c>
      <c r="C53" s="40"/>
      <c r="D53" s="40"/>
      <c r="E53" s="40"/>
      <c r="F53" s="40"/>
      <c r="G53" s="40"/>
      <c r="H53" s="41">
        <f>SUBTOTAL(109,H54)</f>
        <v>2952.96</v>
      </c>
      <c r="I53" s="54"/>
      <c r="J53" s="61">
        <f t="shared" si="0"/>
        <v>0</v>
      </c>
      <c r="K53" s="61">
        <f t="shared" si="2"/>
        <v>0</v>
      </c>
      <c r="L53" s="62"/>
    </row>
    <row r="54" ht="38.25" spans="1:12">
      <c r="A54" s="35" t="s">
        <v>150</v>
      </c>
      <c r="B54" s="36" t="s">
        <v>151</v>
      </c>
      <c r="C54" s="37" t="s">
        <v>152</v>
      </c>
      <c r="D54" s="36" t="s">
        <v>37</v>
      </c>
      <c r="E54" s="36" t="s">
        <v>38</v>
      </c>
      <c r="F54" s="38">
        <v>25.38</v>
      </c>
      <c r="G54" s="38">
        <v>116.35</v>
      </c>
      <c r="H54" s="38">
        <f>ROUND(F54*G54,2)</f>
        <v>2952.96</v>
      </c>
      <c r="I54" s="54"/>
      <c r="J54" s="59">
        <f t="shared" si="0"/>
        <v>116.35</v>
      </c>
      <c r="K54" s="59">
        <f t="shared" si="2"/>
        <v>2952.96</v>
      </c>
      <c r="L54" s="60">
        <f t="shared" si="1"/>
        <v>0</v>
      </c>
    </row>
    <row r="55" ht="22.5" customHeight="1" spans="1:12">
      <c r="A55" s="39" t="s">
        <v>153</v>
      </c>
      <c r="B55" s="39" t="s">
        <v>154</v>
      </c>
      <c r="C55" s="40"/>
      <c r="D55" s="40"/>
      <c r="E55" s="40"/>
      <c r="F55" s="40"/>
      <c r="G55" s="40"/>
      <c r="H55" s="41">
        <f>SUBTOTAL(109,H56)</f>
        <v>5998.16</v>
      </c>
      <c r="I55" s="54"/>
      <c r="J55" s="61">
        <f t="shared" si="0"/>
        <v>0</v>
      </c>
      <c r="K55" s="61">
        <f t="shared" si="2"/>
        <v>0</v>
      </c>
      <c r="L55" s="62"/>
    </row>
    <row r="56" ht="38.25" spans="1:12">
      <c r="A56" s="35" t="s">
        <v>155</v>
      </c>
      <c r="B56" s="36" t="s">
        <v>156</v>
      </c>
      <c r="C56" s="37" t="s">
        <v>157</v>
      </c>
      <c r="D56" s="36" t="s">
        <v>37</v>
      </c>
      <c r="E56" s="36" t="s">
        <v>38</v>
      </c>
      <c r="F56" s="38">
        <v>55.12</v>
      </c>
      <c r="G56" s="38">
        <v>108.82</v>
      </c>
      <c r="H56" s="38">
        <f>ROUND(F56*G56,2)</f>
        <v>5998.16</v>
      </c>
      <c r="I56" s="54"/>
      <c r="J56" s="59">
        <f t="shared" si="0"/>
        <v>108.82</v>
      </c>
      <c r="K56" s="59">
        <f t="shared" si="2"/>
        <v>5998.16</v>
      </c>
      <c r="L56" s="60">
        <f t="shared" si="1"/>
        <v>0</v>
      </c>
    </row>
    <row r="57" ht="24.75" customHeight="1" spans="1:12">
      <c r="A57" s="32" t="s">
        <v>158</v>
      </c>
      <c r="B57" s="32" t="s">
        <v>101</v>
      </c>
      <c r="C57" s="33"/>
      <c r="D57" s="33"/>
      <c r="E57" s="33"/>
      <c r="F57" s="33"/>
      <c r="G57" s="33"/>
      <c r="H57" s="34">
        <f>SUBTOTAL(109,H58:H66)</f>
        <v>3336.27</v>
      </c>
      <c r="I57" s="54"/>
      <c r="J57" s="57">
        <f t="shared" si="0"/>
        <v>0</v>
      </c>
      <c r="K57" s="57">
        <f t="shared" si="2"/>
        <v>0</v>
      </c>
      <c r="L57" s="58"/>
    </row>
    <row r="58" ht="22.5" customHeight="1" spans="1:12">
      <c r="A58" s="39" t="s">
        <v>159</v>
      </c>
      <c r="B58" s="39" t="s">
        <v>144</v>
      </c>
      <c r="C58" s="40"/>
      <c r="D58" s="40"/>
      <c r="E58" s="40"/>
      <c r="F58" s="40"/>
      <c r="G58" s="40"/>
      <c r="H58" s="41">
        <f>SUBTOTAL(109,H59:H60)</f>
        <v>1161.51</v>
      </c>
      <c r="I58" s="54"/>
      <c r="J58" s="61">
        <f t="shared" si="0"/>
        <v>0</v>
      </c>
      <c r="K58" s="61">
        <f t="shared" si="2"/>
        <v>0</v>
      </c>
      <c r="L58" s="62"/>
    </row>
    <row r="59" ht="38.25" spans="1:12">
      <c r="A59" s="35" t="s">
        <v>160</v>
      </c>
      <c r="B59" s="36" t="s">
        <v>161</v>
      </c>
      <c r="C59" s="37" t="s">
        <v>162</v>
      </c>
      <c r="D59" s="36" t="s">
        <v>37</v>
      </c>
      <c r="E59" s="36" t="s">
        <v>106</v>
      </c>
      <c r="F59" s="38">
        <v>29</v>
      </c>
      <c r="G59" s="38">
        <v>12.59</v>
      </c>
      <c r="H59" s="38">
        <f>ROUND(F59*G59,2)</f>
        <v>365.11</v>
      </c>
      <c r="I59" s="54"/>
      <c r="J59" s="59">
        <f t="shared" si="0"/>
        <v>12.59</v>
      </c>
      <c r="K59" s="59">
        <f t="shared" si="2"/>
        <v>365.11</v>
      </c>
      <c r="L59" s="60">
        <f t="shared" si="1"/>
        <v>0</v>
      </c>
    </row>
    <row r="60" ht="38.25" spans="1:12">
      <c r="A60" s="35" t="s">
        <v>163</v>
      </c>
      <c r="B60" s="36" t="s">
        <v>164</v>
      </c>
      <c r="C60" s="37" t="s">
        <v>165</v>
      </c>
      <c r="D60" s="36" t="s">
        <v>37</v>
      </c>
      <c r="E60" s="36" t="s">
        <v>106</v>
      </c>
      <c r="F60" s="38">
        <v>110</v>
      </c>
      <c r="G60" s="38">
        <v>7.24</v>
      </c>
      <c r="H60" s="38">
        <f>ROUND(F60*G60,2)</f>
        <v>796.4</v>
      </c>
      <c r="I60" s="54"/>
      <c r="J60" s="59">
        <f t="shared" si="0"/>
        <v>7.24</v>
      </c>
      <c r="K60" s="59">
        <f t="shared" si="2"/>
        <v>796.4</v>
      </c>
      <c r="L60" s="60">
        <f t="shared" si="1"/>
        <v>0</v>
      </c>
    </row>
    <row r="61" ht="22.5" customHeight="1" spans="1:12">
      <c r="A61" s="39" t="s">
        <v>166</v>
      </c>
      <c r="B61" s="39" t="s">
        <v>149</v>
      </c>
      <c r="C61" s="40"/>
      <c r="D61" s="40"/>
      <c r="E61" s="40"/>
      <c r="F61" s="40"/>
      <c r="G61" s="40"/>
      <c r="H61" s="41">
        <f>SUBTOTAL(109,H62:H64)</f>
        <v>1028.26</v>
      </c>
      <c r="I61" s="54"/>
      <c r="J61" s="61">
        <f t="shared" si="0"/>
        <v>0</v>
      </c>
      <c r="K61" s="61">
        <f t="shared" si="2"/>
        <v>0</v>
      </c>
      <c r="L61" s="62"/>
    </row>
    <row r="62" ht="38.25" spans="1:12">
      <c r="A62" s="35" t="s">
        <v>167</v>
      </c>
      <c r="B62" s="36" t="s">
        <v>109</v>
      </c>
      <c r="C62" s="37" t="s">
        <v>110</v>
      </c>
      <c r="D62" s="36" t="s">
        <v>37</v>
      </c>
      <c r="E62" s="36" t="s">
        <v>106</v>
      </c>
      <c r="F62" s="38">
        <v>16</v>
      </c>
      <c r="G62" s="38">
        <v>12.43</v>
      </c>
      <c r="H62" s="38">
        <f>ROUND(F62*G62,2)</f>
        <v>198.88</v>
      </c>
      <c r="I62" s="54"/>
      <c r="J62" s="59">
        <f t="shared" si="0"/>
        <v>12.43</v>
      </c>
      <c r="K62" s="59">
        <f t="shared" si="2"/>
        <v>198.88</v>
      </c>
      <c r="L62" s="60">
        <f t="shared" si="1"/>
        <v>0</v>
      </c>
    </row>
    <row r="63" ht="38.25" spans="1:12">
      <c r="A63" s="35" t="s">
        <v>168</v>
      </c>
      <c r="B63" s="36" t="s">
        <v>169</v>
      </c>
      <c r="C63" s="37" t="s">
        <v>170</v>
      </c>
      <c r="D63" s="36" t="s">
        <v>37</v>
      </c>
      <c r="E63" s="36" t="s">
        <v>106</v>
      </c>
      <c r="F63" s="38">
        <v>37</v>
      </c>
      <c r="G63" s="38">
        <v>9.66</v>
      </c>
      <c r="H63" s="38">
        <f>ROUND(F63*G63,2)</f>
        <v>357.42</v>
      </c>
      <c r="I63" s="54"/>
      <c r="J63" s="59">
        <f t="shared" si="0"/>
        <v>9.66</v>
      </c>
      <c r="K63" s="59">
        <f t="shared" si="2"/>
        <v>357.42</v>
      </c>
      <c r="L63" s="60">
        <f t="shared" si="1"/>
        <v>0</v>
      </c>
    </row>
    <row r="64" ht="38.25" spans="1:12">
      <c r="A64" s="35" t="s">
        <v>171</v>
      </c>
      <c r="B64" s="36" t="s">
        <v>172</v>
      </c>
      <c r="C64" s="37" t="s">
        <v>173</v>
      </c>
      <c r="D64" s="36" t="s">
        <v>37</v>
      </c>
      <c r="E64" s="36" t="s">
        <v>106</v>
      </c>
      <c r="F64" s="38">
        <v>57</v>
      </c>
      <c r="G64" s="38">
        <v>8.28</v>
      </c>
      <c r="H64" s="38">
        <f>ROUND(F64*G64,2)</f>
        <v>471.96</v>
      </c>
      <c r="I64" s="54"/>
      <c r="J64" s="59">
        <f t="shared" si="0"/>
        <v>8.28</v>
      </c>
      <c r="K64" s="59">
        <f t="shared" si="2"/>
        <v>471.96</v>
      </c>
      <c r="L64" s="60">
        <f t="shared" si="1"/>
        <v>0</v>
      </c>
    </row>
    <row r="65" ht="22.5" customHeight="1" spans="1:12">
      <c r="A65" s="39" t="s">
        <v>174</v>
      </c>
      <c r="B65" s="39" t="s">
        <v>154</v>
      </c>
      <c r="C65" s="40"/>
      <c r="D65" s="40"/>
      <c r="E65" s="40"/>
      <c r="F65" s="40"/>
      <c r="G65" s="40"/>
      <c r="H65" s="41">
        <f>SUBTOTAL(109,H66)</f>
        <v>1146.5</v>
      </c>
      <c r="I65" s="54"/>
      <c r="J65" s="61">
        <f t="shared" si="0"/>
        <v>0</v>
      </c>
      <c r="K65" s="61">
        <f t="shared" si="2"/>
        <v>0</v>
      </c>
      <c r="L65" s="62"/>
    </row>
    <row r="66" ht="25.5" spans="1:12">
      <c r="A66" s="35" t="s">
        <v>175</v>
      </c>
      <c r="B66" s="36" t="s">
        <v>176</v>
      </c>
      <c r="C66" s="37" t="s">
        <v>177</v>
      </c>
      <c r="D66" s="36" t="s">
        <v>44</v>
      </c>
      <c r="E66" s="36" t="s">
        <v>38</v>
      </c>
      <c r="F66" s="38">
        <v>110.24</v>
      </c>
      <c r="G66" s="38">
        <v>10.4</v>
      </c>
      <c r="H66" s="38">
        <f>ROUND(F66*G66,2)</f>
        <v>1146.5</v>
      </c>
      <c r="I66" s="54"/>
      <c r="J66" s="59">
        <f t="shared" si="0"/>
        <v>10.4</v>
      </c>
      <c r="K66" s="59">
        <f t="shared" si="2"/>
        <v>1146.5</v>
      </c>
      <c r="L66" s="60">
        <f t="shared" si="1"/>
        <v>0</v>
      </c>
    </row>
    <row r="67" ht="24.75" customHeight="1" spans="1:12">
      <c r="A67" s="32" t="s">
        <v>178</v>
      </c>
      <c r="B67" s="32" t="s">
        <v>125</v>
      </c>
      <c r="C67" s="33"/>
      <c r="D67" s="33"/>
      <c r="E67" s="33"/>
      <c r="F67" s="33"/>
      <c r="G67" s="33"/>
      <c r="H67" s="34">
        <f>SUBTOTAL(109,H68:H71)</f>
        <v>1032.2</v>
      </c>
      <c r="I67" s="54"/>
      <c r="J67" s="57">
        <f t="shared" si="0"/>
        <v>0</v>
      </c>
      <c r="K67" s="57">
        <f t="shared" si="2"/>
        <v>0</v>
      </c>
      <c r="L67" s="58"/>
    </row>
    <row r="68" ht="22.5" customHeight="1" spans="1:12">
      <c r="A68" s="39" t="s">
        <v>179</v>
      </c>
      <c r="B68" s="39" t="s">
        <v>144</v>
      </c>
      <c r="C68" s="40"/>
      <c r="D68" s="40"/>
      <c r="E68" s="40"/>
      <c r="F68" s="40"/>
      <c r="G68" s="40"/>
      <c r="H68" s="41">
        <f>SUBTOTAL(109,H69)</f>
        <v>475.16</v>
      </c>
      <c r="I68" s="54"/>
      <c r="J68" s="61">
        <f t="shared" si="0"/>
        <v>0</v>
      </c>
      <c r="K68" s="61">
        <f t="shared" si="2"/>
        <v>0</v>
      </c>
      <c r="L68" s="62"/>
    </row>
    <row r="69" ht="38.25" spans="1:12">
      <c r="A69" s="35" t="s">
        <v>180</v>
      </c>
      <c r="B69" s="36" t="s">
        <v>181</v>
      </c>
      <c r="C69" s="37" t="s">
        <v>182</v>
      </c>
      <c r="D69" s="36" t="s">
        <v>37</v>
      </c>
      <c r="E69" s="36" t="s">
        <v>74</v>
      </c>
      <c r="F69" s="38">
        <v>1.24</v>
      </c>
      <c r="G69" s="38">
        <v>383.19</v>
      </c>
      <c r="H69" s="38">
        <f>ROUND(F69*G69,2)</f>
        <v>475.16</v>
      </c>
      <c r="I69" s="54"/>
      <c r="J69" s="59">
        <f t="shared" si="0"/>
        <v>383.19</v>
      </c>
      <c r="K69" s="59">
        <f t="shared" si="2"/>
        <v>475.16</v>
      </c>
      <c r="L69" s="60">
        <f t="shared" si="1"/>
        <v>0</v>
      </c>
    </row>
    <row r="70" ht="22.5" customHeight="1" spans="1:12">
      <c r="A70" s="39" t="s">
        <v>183</v>
      </c>
      <c r="B70" s="39" t="s">
        <v>149</v>
      </c>
      <c r="C70" s="40"/>
      <c r="D70" s="40"/>
      <c r="E70" s="40"/>
      <c r="F70" s="40"/>
      <c r="G70" s="40"/>
      <c r="H70" s="41">
        <f>SUBTOTAL(109,H71)</f>
        <v>557.04</v>
      </c>
      <c r="I70" s="54"/>
      <c r="J70" s="61">
        <f t="shared" si="0"/>
        <v>0</v>
      </c>
      <c r="K70" s="61">
        <f t="shared" si="2"/>
        <v>0</v>
      </c>
      <c r="L70" s="62"/>
    </row>
    <row r="71" ht="51" spans="1:12">
      <c r="A71" s="35" t="s">
        <v>184</v>
      </c>
      <c r="B71" s="36" t="s">
        <v>185</v>
      </c>
      <c r="C71" s="37" t="s">
        <v>186</v>
      </c>
      <c r="D71" s="36" t="s">
        <v>37</v>
      </c>
      <c r="E71" s="36" t="s">
        <v>74</v>
      </c>
      <c r="F71" s="38">
        <v>1.32</v>
      </c>
      <c r="G71" s="38">
        <v>422</v>
      </c>
      <c r="H71" s="38">
        <f>ROUND(F71*G71,2)</f>
        <v>557.04</v>
      </c>
      <c r="I71" s="54"/>
      <c r="J71" s="59">
        <f t="shared" si="0"/>
        <v>422</v>
      </c>
      <c r="K71" s="59">
        <f t="shared" si="2"/>
        <v>557.04</v>
      </c>
      <c r="L71" s="60">
        <f t="shared" si="1"/>
        <v>0</v>
      </c>
    </row>
    <row r="72" ht="26.25" customHeight="1" spans="1:12">
      <c r="A72" s="29" t="s">
        <v>187</v>
      </c>
      <c r="B72" s="29" t="s">
        <v>188</v>
      </c>
      <c r="C72" s="30"/>
      <c r="D72" s="30"/>
      <c r="E72" s="30"/>
      <c r="F72" s="30"/>
      <c r="G72" s="30"/>
      <c r="H72" s="31">
        <f>SUBTOTAL(109,H73:H88)</f>
        <v>8097.08</v>
      </c>
      <c r="I72" s="54"/>
      <c r="J72" s="55">
        <f t="shared" si="0"/>
        <v>0</v>
      </c>
      <c r="K72" s="55">
        <f>SUBTOTAL(109,K73:K88)</f>
        <v>8097.08</v>
      </c>
      <c r="L72" s="56"/>
    </row>
    <row r="73" ht="24.75" customHeight="1" spans="1:12">
      <c r="A73" s="32" t="s">
        <v>189</v>
      </c>
      <c r="B73" s="32" t="s">
        <v>190</v>
      </c>
      <c r="C73" s="33"/>
      <c r="D73" s="33"/>
      <c r="E73" s="33"/>
      <c r="F73" s="33"/>
      <c r="G73" s="33"/>
      <c r="H73" s="34">
        <f>SUBTOTAL(109,H74:H78)</f>
        <v>4574.94</v>
      </c>
      <c r="I73" s="54"/>
      <c r="J73" s="57">
        <f t="shared" si="0"/>
        <v>0</v>
      </c>
      <c r="K73" s="57">
        <f t="shared" si="2"/>
        <v>0</v>
      </c>
      <c r="L73" s="58"/>
    </row>
    <row r="74" ht="51" spans="1:12">
      <c r="A74" s="35" t="s">
        <v>191</v>
      </c>
      <c r="B74" s="36" t="s">
        <v>192</v>
      </c>
      <c r="C74" s="37" t="s">
        <v>193</v>
      </c>
      <c r="D74" s="36" t="s">
        <v>37</v>
      </c>
      <c r="E74" s="36" t="s">
        <v>38</v>
      </c>
      <c r="F74" s="38">
        <v>27.41</v>
      </c>
      <c r="G74" s="38">
        <v>38.48</v>
      </c>
      <c r="H74" s="38">
        <f>ROUND(F74*G74,2)</f>
        <v>1054.74</v>
      </c>
      <c r="I74" s="54"/>
      <c r="J74" s="59">
        <f t="shared" ref="J74:J137" si="4">G74-G74*$K$5</f>
        <v>38.48</v>
      </c>
      <c r="K74" s="59">
        <f t="shared" si="2"/>
        <v>1054.74</v>
      </c>
      <c r="L74" s="60">
        <f t="shared" ref="L74:L135" si="5">1-J74/G74</f>
        <v>0</v>
      </c>
    </row>
    <row r="75" ht="51" spans="1:12">
      <c r="A75" s="35" t="s">
        <v>194</v>
      </c>
      <c r="B75" s="36" t="s">
        <v>195</v>
      </c>
      <c r="C75" s="37" t="s">
        <v>196</v>
      </c>
      <c r="D75" s="36" t="s">
        <v>37</v>
      </c>
      <c r="E75" s="36" t="s">
        <v>38</v>
      </c>
      <c r="F75" s="38">
        <v>9.4</v>
      </c>
      <c r="G75" s="38">
        <v>34.48</v>
      </c>
      <c r="H75" s="38">
        <f>ROUND(F75*G75,2)</f>
        <v>324.11</v>
      </c>
      <c r="I75" s="54"/>
      <c r="J75" s="59">
        <f t="shared" si="4"/>
        <v>34.48</v>
      </c>
      <c r="K75" s="59">
        <f t="shared" ref="K75:K138" si="6">ROUND(J75*F75,2)</f>
        <v>324.11</v>
      </c>
      <c r="L75" s="60">
        <f t="shared" si="5"/>
        <v>0</v>
      </c>
    </row>
    <row r="76" ht="51" spans="1:12">
      <c r="A76" s="35" t="s">
        <v>197</v>
      </c>
      <c r="B76" s="36" t="s">
        <v>198</v>
      </c>
      <c r="C76" s="37" t="s">
        <v>199</v>
      </c>
      <c r="D76" s="36" t="s">
        <v>37</v>
      </c>
      <c r="E76" s="36" t="s">
        <v>38</v>
      </c>
      <c r="F76" s="38">
        <v>14.62</v>
      </c>
      <c r="G76" s="38">
        <v>44.62</v>
      </c>
      <c r="H76" s="38">
        <f>ROUND(F76*G76,2)</f>
        <v>652.34</v>
      </c>
      <c r="I76" s="54"/>
      <c r="J76" s="59">
        <f t="shared" si="4"/>
        <v>44.62</v>
      </c>
      <c r="K76" s="59">
        <f t="shared" si="6"/>
        <v>652.34</v>
      </c>
      <c r="L76" s="60">
        <f t="shared" si="5"/>
        <v>0</v>
      </c>
    </row>
    <row r="77" ht="51" spans="1:12">
      <c r="A77" s="35" t="s">
        <v>200</v>
      </c>
      <c r="B77" s="36" t="s">
        <v>201</v>
      </c>
      <c r="C77" s="37" t="s">
        <v>202</v>
      </c>
      <c r="D77" s="36" t="s">
        <v>37</v>
      </c>
      <c r="E77" s="36" t="s">
        <v>38</v>
      </c>
      <c r="F77" s="38">
        <v>46.11</v>
      </c>
      <c r="G77" s="38">
        <v>37.98</v>
      </c>
      <c r="H77" s="38">
        <f>ROUND(F77*G77,2)</f>
        <v>1751.26</v>
      </c>
      <c r="I77" s="54"/>
      <c r="J77" s="59">
        <f t="shared" si="4"/>
        <v>37.98</v>
      </c>
      <c r="K77" s="59">
        <f t="shared" si="6"/>
        <v>1751.26</v>
      </c>
      <c r="L77" s="60">
        <f t="shared" si="5"/>
        <v>0</v>
      </c>
    </row>
    <row r="78" ht="25.5" spans="1:12">
      <c r="A78" s="35" t="s">
        <v>203</v>
      </c>
      <c r="B78" s="36" t="s">
        <v>204</v>
      </c>
      <c r="C78" s="37" t="s">
        <v>205</v>
      </c>
      <c r="D78" s="36" t="s">
        <v>37</v>
      </c>
      <c r="E78" s="36" t="s">
        <v>57</v>
      </c>
      <c r="F78" s="38">
        <v>43.07</v>
      </c>
      <c r="G78" s="38">
        <v>18.4</v>
      </c>
      <c r="H78" s="38">
        <f>ROUND(F78*G78,2)</f>
        <v>792.49</v>
      </c>
      <c r="I78" s="54"/>
      <c r="J78" s="59">
        <f t="shared" si="4"/>
        <v>18.4</v>
      </c>
      <c r="K78" s="59">
        <f t="shared" si="6"/>
        <v>792.49</v>
      </c>
      <c r="L78" s="60">
        <f t="shared" si="5"/>
        <v>0</v>
      </c>
    </row>
    <row r="79" ht="24.75" customHeight="1" spans="1:12">
      <c r="A79" s="32" t="s">
        <v>206</v>
      </c>
      <c r="B79" s="32" t="s">
        <v>207</v>
      </c>
      <c r="C79" s="33"/>
      <c r="D79" s="33"/>
      <c r="E79" s="33"/>
      <c r="F79" s="33"/>
      <c r="G79" s="33"/>
      <c r="H79" s="34">
        <f>SUBTOTAL(109,H80:H85)</f>
        <v>2551.08</v>
      </c>
      <c r="I79" s="54"/>
      <c r="J79" s="57">
        <f t="shared" si="4"/>
        <v>0</v>
      </c>
      <c r="K79" s="57">
        <f t="shared" si="6"/>
        <v>0</v>
      </c>
      <c r="L79" s="58"/>
    </row>
    <row r="80" ht="25.5" spans="1:12">
      <c r="A80" s="35" t="s">
        <v>208</v>
      </c>
      <c r="B80" s="36" t="s">
        <v>209</v>
      </c>
      <c r="C80" s="37" t="s">
        <v>210</v>
      </c>
      <c r="D80" s="36" t="s">
        <v>37</v>
      </c>
      <c r="E80" s="36" t="s">
        <v>57</v>
      </c>
      <c r="F80" s="38">
        <v>3.22</v>
      </c>
      <c r="G80" s="38">
        <v>44.01</v>
      </c>
      <c r="H80" s="38">
        <f t="shared" ref="H80:H85" si="7">ROUND(F80*G80,2)</f>
        <v>141.71</v>
      </c>
      <c r="I80" s="54"/>
      <c r="J80" s="59">
        <f t="shared" si="4"/>
        <v>44.01</v>
      </c>
      <c r="K80" s="59">
        <f t="shared" si="6"/>
        <v>141.71</v>
      </c>
      <c r="L80" s="60">
        <f t="shared" si="5"/>
        <v>0</v>
      </c>
    </row>
    <row r="81" ht="25.5" spans="1:12">
      <c r="A81" s="35" t="s">
        <v>211</v>
      </c>
      <c r="B81" s="36" t="s">
        <v>212</v>
      </c>
      <c r="C81" s="37" t="s">
        <v>213</v>
      </c>
      <c r="D81" s="36" t="s">
        <v>37</v>
      </c>
      <c r="E81" s="36" t="s">
        <v>57</v>
      </c>
      <c r="F81" s="38">
        <v>19.81</v>
      </c>
      <c r="G81" s="38">
        <v>49.66</v>
      </c>
      <c r="H81" s="38">
        <f t="shared" si="7"/>
        <v>983.76</v>
      </c>
      <c r="I81" s="54"/>
      <c r="J81" s="59">
        <f t="shared" si="4"/>
        <v>49.66</v>
      </c>
      <c r="K81" s="59">
        <f t="shared" si="6"/>
        <v>983.76</v>
      </c>
      <c r="L81" s="60">
        <f t="shared" si="5"/>
        <v>0</v>
      </c>
    </row>
    <row r="82" ht="25.5" spans="1:12">
      <c r="A82" s="35" t="s">
        <v>214</v>
      </c>
      <c r="B82" s="36" t="s">
        <v>215</v>
      </c>
      <c r="C82" s="37" t="s">
        <v>216</v>
      </c>
      <c r="D82" s="36" t="s">
        <v>37</v>
      </c>
      <c r="E82" s="36" t="s">
        <v>57</v>
      </c>
      <c r="F82" s="38">
        <v>6.02</v>
      </c>
      <c r="G82" s="38">
        <v>42.22</v>
      </c>
      <c r="H82" s="38">
        <f t="shared" si="7"/>
        <v>254.16</v>
      </c>
      <c r="I82" s="54"/>
      <c r="J82" s="59">
        <f t="shared" si="4"/>
        <v>42.22</v>
      </c>
      <c r="K82" s="59">
        <f t="shared" si="6"/>
        <v>254.16</v>
      </c>
      <c r="L82" s="60">
        <f t="shared" si="5"/>
        <v>0</v>
      </c>
    </row>
    <row r="83" ht="25.5" spans="1:12">
      <c r="A83" s="35" t="s">
        <v>217</v>
      </c>
      <c r="B83" s="36" t="s">
        <v>218</v>
      </c>
      <c r="C83" s="37" t="s">
        <v>219</v>
      </c>
      <c r="D83" s="36" t="s">
        <v>37</v>
      </c>
      <c r="E83" s="36" t="s">
        <v>57</v>
      </c>
      <c r="F83" s="38">
        <v>2.1</v>
      </c>
      <c r="G83" s="38">
        <v>50.1</v>
      </c>
      <c r="H83" s="38">
        <f t="shared" si="7"/>
        <v>105.21</v>
      </c>
      <c r="I83" s="54"/>
      <c r="J83" s="59">
        <f t="shared" si="4"/>
        <v>50.1</v>
      </c>
      <c r="K83" s="59">
        <f t="shared" si="6"/>
        <v>105.21</v>
      </c>
      <c r="L83" s="60">
        <f t="shared" si="5"/>
        <v>0</v>
      </c>
    </row>
    <row r="84" ht="25.5" spans="1:12">
      <c r="A84" s="35" t="s">
        <v>220</v>
      </c>
      <c r="B84" s="36" t="s">
        <v>221</v>
      </c>
      <c r="C84" s="37" t="s">
        <v>222</v>
      </c>
      <c r="D84" s="36" t="s">
        <v>37</v>
      </c>
      <c r="E84" s="36" t="s">
        <v>57</v>
      </c>
      <c r="F84" s="38">
        <v>3.22</v>
      </c>
      <c r="G84" s="38">
        <v>42.41</v>
      </c>
      <c r="H84" s="38">
        <f t="shared" si="7"/>
        <v>136.56</v>
      </c>
      <c r="I84" s="54"/>
      <c r="J84" s="59">
        <f t="shared" si="4"/>
        <v>42.41</v>
      </c>
      <c r="K84" s="59">
        <f t="shared" si="6"/>
        <v>136.56</v>
      </c>
      <c r="L84" s="60">
        <f t="shared" si="5"/>
        <v>0</v>
      </c>
    </row>
    <row r="85" ht="25.5" spans="1:12">
      <c r="A85" s="35" t="s">
        <v>223</v>
      </c>
      <c r="B85" s="36" t="s">
        <v>224</v>
      </c>
      <c r="C85" s="37" t="s">
        <v>225</v>
      </c>
      <c r="D85" s="36" t="s">
        <v>37</v>
      </c>
      <c r="E85" s="36" t="s">
        <v>57</v>
      </c>
      <c r="F85" s="38">
        <v>19.81</v>
      </c>
      <c r="G85" s="38">
        <v>46.93</v>
      </c>
      <c r="H85" s="38">
        <f t="shared" si="7"/>
        <v>929.68</v>
      </c>
      <c r="I85" s="54"/>
      <c r="J85" s="59">
        <f t="shared" si="4"/>
        <v>46.93</v>
      </c>
      <c r="K85" s="59">
        <f t="shared" si="6"/>
        <v>929.68</v>
      </c>
      <c r="L85" s="60">
        <f t="shared" si="5"/>
        <v>0</v>
      </c>
    </row>
    <row r="86" ht="24.75" customHeight="1" spans="1:12">
      <c r="A86" s="32" t="s">
        <v>226</v>
      </c>
      <c r="B86" s="32" t="s">
        <v>227</v>
      </c>
      <c r="C86" s="33"/>
      <c r="D86" s="33"/>
      <c r="E86" s="33"/>
      <c r="F86" s="33"/>
      <c r="G86" s="33"/>
      <c r="H86" s="34">
        <f>SUBTOTAL(109,H87:H88)</f>
        <v>971.06</v>
      </c>
      <c r="I86" s="54"/>
      <c r="J86" s="57">
        <f t="shared" si="4"/>
        <v>0</v>
      </c>
      <c r="K86" s="57">
        <f t="shared" si="6"/>
        <v>0</v>
      </c>
      <c r="L86" s="58"/>
    </row>
    <row r="87" ht="25.5" spans="1:12">
      <c r="A87" s="35" t="s">
        <v>228</v>
      </c>
      <c r="B87" s="36" t="s">
        <v>229</v>
      </c>
      <c r="C87" s="37" t="s">
        <v>230</v>
      </c>
      <c r="D87" s="36" t="s">
        <v>37</v>
      </c>
      <c r="E87" s="36" t="s">
        <v>57</v>
      </c>
      <c r="F87" s="38">
        <v>16.45</v>
      </c>
      <c r="G87" s="38">
        <v>40.12</v>
      </c>
      <c r="H87" s="38">
        <f>ROUND(F87*G87,2)</f>
        <v>659.97</v>
      </c>
      <c r="I87" s="54"/>
      <c r="J87" s="59">
        <f t="shared" si="4"/>
        <v>40.12</v>
      </c>
      <c r="K87" s="59">
        <f t="shared" si="6"/>
        <v>659.97</v>
      </c>
      <c r="L87" s="60">
        <f t="shared" si="5"/>
        <v>0</v>
      </c>
    </row>
    <row r="88" spans="1:12">
      <c r="A88" s="35" t="s">
        <v>231</v>
      </c>
      <c r="B88" s="36" t="s">
        <v>232</v>
      </c>
      <c r="C88" s="37" t="s">
        <v>233</v>
      </c>
      <c r="D88" s="36" t="s">
        <v>37</v>
      </c>
      <c r="E88" s="36" t="s">
        <v>57</v>
      </c>
      <c r="F88" s="38">
        <v>4.36</v>
      </c>
      <c r="G88" s="38">
        <v>71.35</v>
      </c>
      <c r="H88" s="38">
        <f>ROUND(F88*G88,2)</f>
        <v>311.09</v>
      </c>
      <c r="I88" s="54"/>
      <c r="J88" s="59">
        <f t="shared" si="4"/>
        <v>71.35</v>
      </c>
      <c r="K88" s="59">
        <f t="shared" si="6"/>
        <v>311.09</v>
      </c>
      <c r="L88" s="60">
        <f t="shared" si="5"/>
        <v>0</v>
      </c>
    </row>
    <row r="89" ht="26.25" customHeight="1" spans="1:12">
      <c r="A89" s="29" t="s">
        <v>234</v>
      </c>
      <c r="B89" s="29" t="s">
        <v>235</v>
      </c>
      <c r="C89" s="30"/>
      <c r="D89" s="30"/>
      <c r="E89" s="30"/>
      <c r="F89" s="30"/>
      <c r="G89" s="30"/>
      <c r="H89" s="31">
        <f>SUBTOTAL(109,H90:H101)</f>
        <v>15729.15</v>
      </c>
      <c r="I89" s="54"/>
      <c r="J89" s="55">
        <f t="shared" si="4"/>
        <v>0</v>
      </c>
      <c r="K89" s="55">
        <f>SUBTOTAL(109,K90:K101)</f>
        <v>15729.15</v>
      </c>
      <c r="L89" s="56"/>
    </row>
    <row r="90" ht="24.75" customHeight="1" spans="1:12">
      <c r="A90" s="32" t="s">
        <v>236</v>
      </c>
      <c r="B90" s="32" t="s">
        <v>237</v>
      </c>
      <c r="C90" s="33"/>
      <c r="D90" s="33"/>
      <c r="E90" s="33"/>
      <c r="F90" s="33"/>
      <c r="G90" s="33"/>
      <c r="H90" s="34">
        <f>SUBTOTAL(109,H91:H97)</f>
        <v>10371</v>
      </c>
      <c r="I90" s="54"/>
      <c r="J90" s="57">
        <f t="shared" si="4"/>
        <v>0</v>
      </c>
      <c r="K90" s="57">
        <f t="shared" si="6"/>
        <v>0</v>
      </c>
      <c r="L90" s="58"/>
    </row>
    <row r="91" ht="25.5" spans="1:12">
      <c r="A91" s="35" t="s">
        <v>238</v>
      </c>
      <c r="B91" s="36" t="s">
        <v>72</v>
      </c>
      <c r="C91" s="37" t="s">
        <v>73</v>
      </c>
      <c r="D91" s="36" t="s">
        <v>37</v>
      </c>
      <c r="E91" s="36" t="s">
        <v>74</v>
      </c>
      <c r="F91" s="38">
        <v>2.97</v>
      </c>
      <c r="G91" s="38">
        <v>60.28</v>
      </c>
      <c r="H91" s="38">
        <f t="shared" ref="H91:H97" si="8">ROUND(F91*G91,2)</f>
        <v>179.03</v>
      </c>
      <c r="I91" s="54"/>
      <c r="J91" s="59">
        <f t="shared" si="4"/>
        <v>60.28</v>
      </c>
      <c r="K91" s="59">
        <f t="shared" si="6"/>
        <v>179.03</v>
      </c>
      <c r="L91" s="60">
        <f t="shared" si="5"/>
        <v>0</v>
      </c>
    </row>
    <row r="92" ht="25.5" spans="1:12">
      <c r="A92" s="35" t="s">
        <v>239</v>
      </c>
      <c r="B92" s="36" t="s">
        <v>240</v>
      </c>
      <c r="C92" s="63" t="s">
        <v>241</v>
      </c>
      <c r="D92" s="36" t="s">
        <v>37</v>
      </c>
      <c r="E92" s="64" t="s">
        <v>242</v>
      </c>
      <c r="F92" s="38">
        <v>49.42</v>
      </c>
      <c r="G92" s="38">
        <v>77.04</v>
      </c>
      <c r="H92" s="38">
        <f t="shared" si="8"/>
        <v>3807.32</v>
      </c>
      <c r="I92" s="54"/>
      <c r="J92" s="59">
        <f t="shared" si="4"/>
        <v>77.04</v>
      </c>
      <c r="K92" s="59">
        <f t="shared" si="6"/>
        <v>3807.32</v>
      </c>
      <c r="L92" s="60">
        <f t="shared" si="5"/>
        <v>0</v>
      </c>
    </row>
    <row r="93" ht="38.25" spans="1:12">
      <c r="A93" s="35" t="s">
        <v>243</v>
      </c>
      <c r="B93" s="36" t="s">
        <v>244</v>
      </c>
      <c r="C93" s="37" t="s">
        <v>245</v>
      </c>
      <c r="D93" s="36" t="s">
        <v>37</v>
      </c>
      <c r="E93" s="36" t="s">
        <v>38</v>
      </c>
      <c r="F93" s="38">
        <v>42.8</v>
      </c>
      <c r="G93" s="38">
        <v>33.32</v>
      </c>
      <c r="H93" s="38">
        <f t="shared" si="8"/>
        <v>1426.1</v>
      </c>
      <c r="I93" s="54"/>
      <c r="J93" s="59">
        <f t="shared" si="4"/>
        <v>33.32</v>
      </c>
      <c r="K93" s="59">
        <f t="shared" si="6"/>
        <v>1426.1</v>
      </c>
      <c r="L93" s="60">
        <f t="shared" si="5"/>
        <v>0</v>
      </c>
    </row>
    <row r="94" ht="38.25" spans="1:12">
      <c r="A94" s="35" t="s">
        <v>246</v>
      </c>
      <c r="B94" s="36" t="s">
        <v>247</v>
      </c>
      <c r="C94" s="37" t="s">
        <v>248</v>
      </c>
      <c r="D94" s="36" t="s">
        <v>37</v>
      </c>
      <c r="E94" s="36" t="s">
        <v>38</v>
      </c>
      <c r="F94" s="38">
        <v>6.62</v>
      </c>
      <c r="G94" s="38">
        <v>42.09</v>
      </c>
      <c r="H94" s="38">
        <f t="shared" si="8"/>
        <v>278.64</v>
      </c>
      <c r="I94" s="54"/>
      <c r="J94" s="59">
        <f t="shared" si="4"/>
        <v>42.09</v>
      </c>
      <c r="K94" s="59">
        <f t="shared" si="6"/>
        <v>278.64</v>
      </c>
      <c r="L94" s="60">
        <f t="shared" si="5"/>
        <v>0</v>
      </c>
    </row>
    <row r="95" ht="25.5" spans="1:12">
      <c r="A95" s="35" t="s">
        <v>249</v>
      </c>
      <c r="B95" s="36" t="s">
        <v>250</v>
      </c>
      <c r="C95" s="37" t="s">
        <v>251</v>
      </c>
      <c r="D95" s="36" t="s">
        <v>44</v>
      </c>
      <c r="E95" s="36" t="s">
        <v>38</v>
      </c>
      <c r="F95" s="38">
        <v>49.42</v>
      </c>
      <c r="G95" s="38">
        <v>5.67</v>
      </c>
      <c r="H95" s="38">
        <f t="shared" si="8"/>
        <v>280.21</v>
      </c>
      <c r="I95" s="54"/>
      <c r="J95" s="59">
        <f t="shared" si="4"/>
        <v>5.67</v>
      </c>
      <c r="K95" s="59">
        <f t="shared" si="6"/>
        <v>280.21</v>
      </c>
      <c r="L95" s="60">
        <f t="shared" si="5"/>
        <v>0</v>
      </c>
    </row>
    <row r="96" ht="25.5" spans="1:12">
      <c r="A96" s="35" t="s">
        <v>252</v>
      </c>
      <c r="B96" s="64" t="s">
        <v>253</v>
      </c>
      <c r="C96" s="37" t="s">
        <v>254</v>
      </c>
      <c r="D96" s="36" t="s">
        <v>37</v>
      </c>
      <c r="E96" s="36" t="s">
        <v>38</v>
      </c>
      <c r="F96" s="38">
        <v>42.8</v>
      </c>
      <c r="G96" s="38">
        <v>84.68</v>
      </c>
      <c r="H96" s="38">
        <f t="shared" si="8"/>
        <v>3624.3</v>
      </c>
      <c r="I96" s="54"/>
      <c r="J96" s="59">
        <f t="shared" si="4"/>
        <v>84.68</v>
      </c>
      <c r="K96" s="59">
        <f t="shared" si="6"/>
        <v>3624.3</v>
      </c>
      <c r="L96" s="60">
        <f t="shared" si="5"/>
        <v>0</v>
      </c>
    </row>
    <row r="97" ht="38.25" spans="1:12">
      <c r="A97" s="35" t="s">
        <v>255</v>
      </c>
      <c r="B97" s="36" t="s">
        <v>256</v>
      </c>
      <c r="C97" s="37" t="s">
        <v>257</v>
      </c>
      <c r="D97" s="36" t="s">
        <v>37</v>
      </c>
      <c r="E97" s="36" t="s">
        <v>38</v>
      </c>
      <c r="F97" s="38">
        <v>6.62</v>
      </c>
      <c r="G97" s="38">
        <v>117.13</v>
      </c>
      <c r="H97" s="38">
        <f t="shared" si="8"/>
        <v>775.4</v>
      </c>
      <c r="I97" s="54"/>
      <c r="J97" s="59">
        <f t="shared" si="4"/>
        <v>117.13</v>
      </c>
      <c r="K97" s="59">
        <f t="shared" si="6"/>
        <v>775.4</v>
      </c>
      <c r="L97" s="60">
        <f t="shared" si="5"/>
        <v>0</v>
      </c>
    </row>
    <row r="98" ht="24.75" customHeight="1" spans="1:12">
      <c r="A98" s="32" t="s">
        <v>258</v>
      </c>
      <c r="B98" s="32" t="s">
        <v>259</v>
      </c>
      <c r="C98" s="33"/>
      <c r="D98" s="33"/>
      <c r="E98" s="33"/>
      <c r="F98" s="33"/>
      <c r="G98" s="33"/>
      <c r="H98" s="34">
        <f>SUBTOTAL(109,H99:H101)</f>
        <v>5358.15</v>
      </c>
      <c r="I98" s="54"/>
      <c r="J98" s="57">
        <f t="shared" si="4"/>
        <v>0</v>
      </c>
      <c r="K98" s="57">
        <f t="shared" si="6"/>
        <v>0</v>
      </c>
      <c r="L98" s="58"/>
    </row>
    <row r="99" ht="25.5" spans="1:12">
      <c r="A99" s="35" t="s">
        <v>260</v>
      </c>
      <c r="B99" s="36" t="s">
        <v>72</v>
      </c>
      <c r="C99" s="37" t="s">
        <v>73</v>
      </c>
      <c r="D99" s="36" t="s">
        <v>37</v>
      </c>
      <c r="E99" s="36" t="s">
        <v>74</v>
      </c>
      <c r="F99" s="38">
        <v>4.28</v>
      </c>
      <c r="G99" s="38">
        <v>60.28</v>
      </c>
      <c r="H99" s="38">
        <f>ROUND(F99*G99,2)</f>
        <v>258</v>
      </c>
      <c r="I99" s="54"/>
      <c r="J99" s="59">
        <f t="shared" si="4"/>
        <v>60.28</v>
      </c>
      <c r="K99" s="59">
        <f t="shared" si="6"/>
        <v>258</v>
      </c>
      <c r="L99" s="60">
        <f t="shared" si="5"/>
        <v>0</v>
      </c>
    </row>
    <row r="100" ht="38.25" spans="1:12">
      <c r="A100" s="35" t="s">
        <v>261</v>
      </c>
      <c r="B100" s="36" t="s">
        <v>262</v>
      </c>
      <c r="C100" s="63" t="s">
        <v>263</v>
      </c>
      <c r="D100" s="36" t="s">
        <v>37</v>
      </c>
      <c r="E100" s="64" t="s">
        <v>242</v>
      </c>
      <c r="F100" s="38">
        <v>61.1</v>
      </c>
      <c r="G100" s="38">
        <v>72.38</v>
      </c>
      <c r="H100" s="38">
        <f>ROUND(F100*G100,2)</f>
        <v>4422.42</v>
      </c>
      <c r="I100" s="54"/>
      <c r="J100" s="59">
        <f t="shared" si="4"/>
        <v>72.38</v>
      </c>
      <c r="K100" s="59">
        <f t="shared" si="6"/>
        <v>4422.42</v>
      </c>
      <c r="L100" s="60">
        <f t="shared" si="5"/>
        <v>0</v>
      </c>
    </row>
    <row r="101" ht="51" spans="1:12">
      <c r="A101" s="65" t="s">
        <v>264</v>
      </c>
      <c r="B101" s="36" t="s">
        <v>265</v>
      </c>
      <c r="C101" s="37" t="s">
        <v>266</v>
      </c>
      <c r="D101" s="36" t="s">
        <v>37</v>
      </c>
      <c r="E101" s="36" t="s">
        <v>57</v>
      </c>
      <c r="F101" s="38">
        <v>19</v>
      </c>
      <c r="G101" s="38">
        <v>35.67</v>
      </c>
      <c r="H101" s="38">
        <f>ROUND(F101*G101,2)</f>
        <v>677.73</v>
      </c>
      <c r="I101" s="54"/>
      <c r="J101" s="59">
        <f t="shared" si="4"/>
        <v>35.67</v>
      </c>
      <c r="K101" s="59">
        <f t="shared" si="6"/>
        <v>677.73</v>
      </c>
      <c r="L101" s="60">
        <f t="shared" si="5"/>
        <v>0</v>
      </c>
    </row>
    <row r="102" ht="26.25" customHeight="1" spans="1:12">
      <c r="A102" s="29" t="s">
        <v>267</v>
      </c>
      <c r="B102" s="29" t="s">
        <v>268</v>
      </c>
      <c r="C102" s="30"/>
      <c r="D102" s="30"/>
      <c r="E102" s="30"/>
      <c r="F102" s="30"/>
      <c r="G102" s="30"/>
      <c r="H102" s="31">
        <f>SUBTOTAL(109,H103:H109)</f>
        <v>6329.48</v>
      </c>
      <c r="I102" s="54"/>
      <c r="J102" s="55">
        <f t="shared" si="4"/>
        <v>0</v>
      </c>
      <c r="K102" s="55">
        <f>SUBTOTAL(109,K103:K109)</f>
        <v>6329.48</v>
      </c>
      <c r="L102" s="56"/>
    </row>
    <row r="103" ht="24.75" customHeight="1" spans="1:12">
      <c r="A103" s="32" t="s">
        <v>269</v>
      </c>
      <c r="B103" s="32" t="s">
        <v>270</v>
      </c>
      <c r="C103" s="33"/>
      <c r="D103" s="33"/>
      <c r="E103" s="33"/>
      <c r="F103" s="33"/>
      <c r="G103" s="33"/>
      <c r="H103" s="34">
        <f>SUBTOTAL(109,H104:H106)</f>
        <v>4696.66</v>
      </c>
      <c r="I103" s="54"/>
      <c r="J103" s="57">
        <f t="shared" si="4"/>
        <v>0</v>
      </c>
      <c r="K103" s="57">
        <f t="shared" si="6"/>
        <v>0</v>
      </c>
      <c r="L103" s="58"/>
    </row>
    <row r="104" ht="38.25" spans="1:12">
      <c r="A104" s="35" t="s">
        <v>271</v>
      </c>
      <c r="B104" s="36" t="s">
        <v>272</v>
      </c>
      <c r="C104" s="37" t="s">
        <v>273</v>
      </c>
      <c r="D104" s="36" t="s">
        <v>37</v>
      </c>
      <c r="E104" s="36" t="s">
        <v>38</v>
      </c>
      <c r="F104" s="38">
        <v>213.64</v>
      </c>
      <c r="G104" s="38">
        <v>3.22</v>
      </c>
      <c r="H104" s="38">
        <f>ROUND(F104*G104,2)</f>
        <v>687.92</v>
      </c>
      <c r="I104" s="54"/>
      <c r="J104" s="59">
        <f t="shared" si="4"/>
        <v>3.22</v>
      </c>
      <c r="K104" s="59">
        <f t="shared" si="6"/>
        <v>687.92</v>
      </c>
      <c r="L104" s="60">
        <f t="shared" si="5"/>
        <v>0</v>
      </c>
    </row>
    <row r="105" ht="51" spans="1:12">
      <c r="A105" s="35" t="s">
        <v>274</v>
      </c>
      <c r="B105" s="36" t="s">
        <v>275</v>
      </c>
      <c r="C105" s="37" t="s">
        <v>276</v>
      </c>
      <c r="D105" s="36" t="s">
        <v>37</v>
      </c>
      <c r="E105" s="36" t="s">
        <v>38</v>
      </c>
      <c r="F105" s="38">
        <v>191.47</v>
      </c>
      <c r="G105" s="38">
        <v>18.16</v>
      </c>
      <c r="H105" s="38">
        <f>ROUND(F105*G105,2)</f>
        <v>3477.1</v>
      </c>
      <c r="I105" s="54"/>
      <c r="J105" s="59">
        <f t="shared" si="4"/>
        <v>18.16</v>
      </c>
      <c r="K105" s="59">
        <f t="shared" si="6"/>
        <v>3477.1</v>
      </c>
      <c r="L105" s="60">
        <f t="shared" si="5"/>
        <v>0</v>
      </c>
    </row>
    <row r="106" ht="51" spans="1:12">
      <c r="A106" s="35" t="s">
        <v>277</v>
      </c>
      <c r="B106" s="36" t="s">
        <v>278</v>
      </c>
      <c r="C106" s="37" t="s">
        <v>279</v>
      </c>
      <c r="D106" s="36" t="s">
        <v>37</v>
      </c>
      <c r="E106" s="36" t="s">
        <v>38</v>
      </c>
      <c r="F106" s="38">
        <v>22.17</v>
      </c>
      <c r="G106" s="38">
        <v>23.98</v>
      </c>
      <c r="H106" s="38">
        <f>ROUND(F106*G106,2)</f>
        <v>531.64</v>
      </c>
      <c r="I106" s="54"/>
      <c r="J106" s="59">
        <f t="shared" si="4"/>
        <v>23.98</v>
      </c>
      <c r="K106" s="59">
        <f t="shared" si="6"/>
        <v>531.64</v>
      </c>
      <c r="L106" s="60">
        <f t="shared" si="5"/>
        <v>0</v>
      </c>
    </row>
    <row r="107" ht="24.75" customHeight="1" spans="1:12">
      <c r="A107" s="32" t="s">
        <v>280</v>
      </c>
      <c r="B107" s="32" t="s">
        <v>281</v>
      </c>
      <c r="C107" s="33"/>
      <c r="D107" s="33"/>
      <c r="E107" s="33"/>
      <c r="F107" s="33"/>
      <c r="G107" s="33"/>
      <c r="H107" s="34">
        <f>SUBTOTAL(109,H108:H109)</f>
        <v>1632.82</v>
      </c>
      <c r="I107" s="54"/>
      <c r="J107" s="57">
        <f t="shared" si="4"/>
        <v>0</v>
      </c>
      <c r="K107" s="57">
        <f t="shared" si="6"/>
        <v>0</v>
      </c>
      <c r="L107" s="58"/>
    </row>
    <row r="108" ht="25.5" spans="1:12">
      <c r="A108" s="35" t="s">
        <v>282</v>
      </c>
      <c r="B108" s="36" t="s">
        <v>283</v>
      </c>
      <c r="C108" s="37" t="s">
        <v>284</v>
      </c>
      <c r="D108" s="36" t="s">
        <v>65</v>
      </c>
      <c r="E108" s="36" t="s">
        <v>38</v>
      </c>
      <c r="F108" s="38">
        <v>22.17</v>
      </c>
      <c r="G108" s="38">
        <v>65.58</v>
      </c>
      <c r="H108" s="38">
        <f>ROUND(F108*G108,2)</f>
        <v>1453.91</v>
      </c>
      <c r="I108" s="54"/>
      <c r="J108" s="59">
        <f t="shared" si="4"/>
        <v>65.58</v>
      </c>
      <c r="K108" s="59">
        <f t="shared" si="6"/>
        <v>1453.91</v>
      </c>
      <c r="L108" s="60">
        <f t="shared" si="5"/>
        <v>0</v>
      </c>
    </row>
    <row r="109" ht="25.5" spans="1:12">
      <c r="A109" s="35" t="s">
        <v>285</v>
      </c>
      <c r="B109" s="36" t="s">
        <v>286</v>
      </c>
      <c r="C109" s="37" t="s">
        <v>287</v>
      </c>
      <c r="D109" s="36" t="s">
        <v>84</v>
      </c>
      <c r="E109" s="36" t="s">
        <v>38</v>
      </c>
      <c r="F109" s="38">
        <v>22.17</v>
      </c>
      <c r="G109" s="38">
        <v>8.07</v>
      </c>
      <c r="H109" s="38">
        <f>ROUND(F109*G109,2)</f>
        <v>178.91</v>
      </c>
      <c r="I109" s="54"/>
      <c r="J109" s="59">
        <f t="shared" si="4"/>
        <v>8.07</v>
      </c>
      <c r="K109" s="59">
        <f t="shared" si="6"/>
        <v>178.91</v>
      </c>
      <c r="L109" s="60">
        <f t="shared" si="5"/>
        <v>0</v>
      </c>
    </row>
    <row r="110" ht="26.25" customHeight="1" spans="1:12">
      <c r="A110" s="29" t="s">
        <v>288</v>
      </c>
      <c r="B110" s="29" t="s">
        <v>289</v>
      </c>
      <c r="C110" s="30"/>
      <c r="D110" s="30"/>
      <c r="E110" s="30"/>
      <c r="F110" s="30"/>
      <c r="G110" s="30"/>
      <c r="H110" s="31">
        <f>SUBTOTAL(109,H111:H119)</f>
        <v>5588.93</v>
      </c>
      <c r="I110" s="54"/>
      <c r="J110" s="55">
        <f t="shared" si="4"/>
        <v>0</v>
      </c>
      <c r="K110" s="55">
        <f>SUBTOTAL(109,K111:K119)</f>
        <v>5588.93</v>
      </c>
      <c r="L110" s="56"/>
    </row>
    <row r="111" ht="24.75" customHeight="1" spans="1:12">
      <c r="A111" s="32" t="s">
        <v>290</v>
      </c>
      <c r="B111" s="32" t="s">
        <v>291</v>
      </c>
      <c r="C111" s="33"/>
      <c r="D111" s="33"/>
      <c r="E111" s="33"/>
      <c r="F111" s="33"/>
      <c r="G111" s="33"/>
      <c r="H111" s="34">
        <f>SUBTOTAL(109,H112:H117)</f>
        <v>5384.8</v>
      </c>
      <c r="I111" s="54"/>
      <c r="J111" s="57">
        <f t="shared" si="4"/>
        <v>0</v>
      </c>
      <c r="K111" s="57">
        <f t="shared" si="6"/>
        <v>0</v>
      </c>
      <c r="L111" s="58"/>
    </row>
    <row r="112" ht="25.5" spans="1:12">
      <c r="A112" s="35" t="s">
        <v>292</v>
      </c>
      <c r="B112" s="36" t="s">
        <v>293</v>
      </c>
      <c r="C112" s="37" t="s">
        <v>294</v>
      </c>
      <c r="D112" s="36" t="s">
        <v>37</v>
      </c>
      <c r="E112" s="36" t="s">
        <v>38</v>
      </c>
      <c r="F112" s="38">
        <v>191.47</v>
      </c>
      <c r="G112" s="38">
        <v>11.38</v>
      </c>
      <c r="H112" s="38">
        <f t="shared" ref="H112:H117" si="9">ROUND(F112*G112,2)</f>
        <v>2178.93</v>
      </c>
      <c r="I112" s="54"/>
      <c r="J112" s="59">
        <f t="shared" si="4"/>
        <v>11.38</v>
      </c>
      <c r="K112" s="59">
        <f t="shared" si="6"/>
        <v>2178.93</v>
      </c>
      <c r="L112" s="60">
        <f t="shared" si="5"/>
        <v>0</v>
      </c>
    </row>
    <row r="113" ht="25.5" spans="1:12">
      <c r="A113" s="35" t="s">
        <v>295</v>
      </c>
      <c r="B113" s="36" t="s">
        <v>296</v>
      </c>
      <c r="C113" s="37" t="s">
        <v>297</v>
      </c>
      <c r="D113" s="36" t="s">
        <v>37</v>
      </c>
      <c r="E113" s="36" t="s">
        <v>38</v>
      </c>
      <c r="F113" s="38">
        <v>191.47</v>
      </c>
      <c r="G113" s="38">
        <v>1.99</v>
      </c>
      <c r="H113" s="38">
        <f t="shared" si="9"/>
        <v>381.03</v>
      </c>
      <c r="I113" s="54"/>
      <c r="J113" s="59">
        <f t="shared" si="4"/>
        <v>1.99</v>
      </c>
      <c r="K113" s="59">
        <f t="shared" si="6"/>
        <v>381.03</v>
      </c>
      <c r="L113" s="60">
        <f t="shared" si="5"/>
        <v>0</v>
      </c>
    </row>
    <row r="114" ht="25.5" spans="1:12">
      <c r="A114" s="35" t="s">
        <v>298</v>
      </c>
      <c r="B114" s="36" t="s">
        <v>299</v>
      </c>
      <c r="C114" s="37" t="s">
        <v>300</v>
      </c>
      <c r="D114" s="36" t="s">
        <v>37</v>
      </c>
      <c r="E114" s="36" t="s">
        <v>38</v>
      </c>
      <c r="F114" s="38">
        <v>152.45</v>
      </c>
      <c r="G114" s="38">
        <v>10.86</v>
      </c>
      <c r="H114" s="38">
        <f t="shared" si="9"/>
        <v>1655.61</v>
      </c>
      <c r="I114" s="54"/>
      <c r="J114" s="59">
        <f t="shared" si="4"/>
        <v>10.86</v>
      </c>
      <c r="K114" s="59">
        <f t="shared" si="6"/>
        <v>1655.61</v>
      </c>
      <c r="L114" s="60">
        <f t="shared" si="5"/>
        <v>0</v>
      </c>
    </row>
    <row r="115" spans="1:12">
      <c r="A115" s="35" t="s">
        <v>301</v>
      </c>
      <c r="B115" s="36" t="s">
        <v>302</v>
      </c>
      <c r="C115" s="63" t="s">
        <v>303</v>
      </c>
      <c r="D115" s="36" t="s">
        <v>37</v>
      </c>
      <c r="E115" s="36" t="s">
        <v>38</v>
      </c>
      <c r="F115" s="38">
        <v>49.42</v>
      </c>
      <c r="G115" s="38">
        <v>2.33</v>
      </c>
      <c r="H115" s="38">
        <f t="shared" si="9"/>
        <v>115.15</v>
      </c>
      <c r="I115" s="54"/>
      <c r="J115" s="59">
        <f t="shared" si="4"/>
        <v>2.33</v>
      </c>
      <c r="K115" s="59">
        <f t="shared" si="6"/>
        <v>115.15</v>
      </c>
      <c r="L115" s="60">
        <f t="shared" si="5"/>
        <v>0</v>
      </c>
    </row>
    <row r="116" ht="25.5" spans="1:12">
      <c r="A116" s="35" t="s">
        <v>304</v>
      </c>
      <c r="B116" s="36" t="s">
        <v>305</v>
      </c>
      <c r="C116" s="37" t="s">
        <v>306</v>
      </c>
      <c r="D116" s="36" t="s">
        <v>37</v>
      </c>
      <c r="E116" s="36" t="s">
        <v>38</v>
      </c>
      <c r="F116" s="38">
        <v>49.42</v>
      </c>
      <c r="G116" s="38">
        <v>12.46</v>
      </c>
      <c r="H116" s="38">
        <f t="shared" si="9"/>
        <v>615.77</v>
      </c>
      <c r="I116" s="54"/>
      <c r="J116" s="59">
        <f t="shared" si="4"/>
        <v>12.46</v>
      </c>
      <c r="K116" s="59">
        <f t="shared" si="6"/>
        <v>615.77</v>
      </c>
      <c r="L116" s="60">
        <f t="shared" si="5"/>
        <v>0</v>
      </c>
    </row>
    <row r="117" spans="1:12">
      <c r="A117" s="35" t="s">
        <v>307</v>
      </c>
      <c r="B117" s="36" t="s">
        <v>308</v>
      </c>
      <c r="C117" s="37" t="s">
        <v>309</v>
      </c>
      <c r="D117" s="36" t="s">
        <v>37</v>
      </c>
      <c r="E117" s="36" t="s">
        <v>38</v>
      </c>
      <c r="F117" s="38">
        <v>39.03</v>
      </c>
      <c r="G117" s="38">
        <v>11.23</v>
      </c>
      <c r="H117" s="38">
        <f t="shared" si="9"/>
        <v>438.31</v>
      </c>
      <c r="I117" s="54"/>
      <c r="J117" s="59">
        <f t="shared" si="4"/>
        <v>11.23</v>
      </c>
      <c r="K117" s="59">
        <f t="shared" si="6"/>
        <v>438.31</v>
      </c>
      <c r="L117" s="60">
        <f t="shared" si="5"/>
        <v>0</v>
      </c>
    </row>
    <row r="118" ht="24.75" customHeight="1" spans="1:12">
      <c r="A118" s="32" t="s">
        <v>310</v>
      </c>
      <c r="B118" s="32" t="s">
        <v>311</v>
      </c>
      <c r="C118" s="33"/>
      <c r="D118" s="33"/>
      <c r="E118" s="33"/>
      <c r="F118" s="33"/>
      <c r="G118" s="33"/>
      <c r="H118" s="34">
        <f>SUBTOTAL(109,H119)</f>
        <v>204.13</v>
      </c>
      <c r="I118" s="54"/>
      <c r="J118" s="57">
        <f t="shared" si="4"/>
        <v>0</v>
      </c>
      <c r="K118" s="57">
        <f t="shared" si="6"/>
        <v>0</v>
      </c>
      <c r="L118" s="58"/>
    </row>
    <row r="119" ht="25.5" spans="1:12">
      <c r="A119" s="35" t="s">
        <v>312</v>
      </c>
      <c r="B119" s="36" t="s">
        <v>313</v>
      </c>
      <c r="C119" s="37" t="s">
        <v>314</v>
      </c>
      <c r="D119" s="36" t="s">
        <v>37</v>
      </c>
      <c r="E119" s="36" t="s">
        <v>38</v>
      </c>
      <c r="F119" s="38">
        <v>9.22</v>
      </c>
      <c r="G119" s="38">
        <v>22.14</v>
      </c>
      <c r="H119" s="38">
        <f>ROUND(F119*G119,2)</f>
        <v>204.13</v>
      </c>
      <c r="I119" s="54"/>
      <c r="J119" s="59">
        <f t="shared" si="4"/>
        <v>22.14</v>
      </c>
      <c r="K119" s="59">
        <f t="shared" si="6"/>
        <v>204.13</v>
      </c>
      <c r="L119" s="60">
        <f t="shared" si="5"/>
        <v>0</v>
      </c>
    </row>
    <row r="120" ht="26.25" customHeight="1" spans="1:12">
      <c r="A120" s="29" t="s">
        <v>315</v>
      </c>
      <c r="B120" s="29" t="s">
        <v>316</v>
      </c>
      <c r="C120" s="30"/>
      <c r="D120" s="30"/>
      <c r="E120" s="30"/>
      <c r="F120" s="30"/>
      <c r="G120" s="30"/>
      <c r="H120" s="31">
        <f>SUBTOTAL(109,H121:H129)</f>
        <v>22539.02</v>
      </c>
      <c r="I120" s="54"/>
      <c r="J120" s="55">
        <f t="shared" si="4"/>
        <v>0</v>
      </c>
      <c r="K120" s="55">
        <f>SUBTOTAL(109,K121:K129)</f>
        <v>22539.02</v>
      </c>
      <c r="L120" s="56"/>
    </row>
    <row r="121" ht="24.75" customHeight="1" spans="1:12">
      <c r="A121" s="32" t="s">
        <v>317</v>
      </c>
      <c r="B121" s="32" t="s">
        <v>311</v>
      </c>
      <c r="C121" s="33"/>
      <c r="D121" s="33"/>
      <c r="E121" s="33"/>
      <c r="F121" s="33"/>
      <c r="G121" s="33"/>
      <c r="H121" s="34">
        <f>SUBTOTAL(109,H122)</f>
        <v>1432.48</v>
      </c>
      <c r="I121" s="54"/>
      <c r="J121" s="57">
        <f t="shared" si="4"/>
        <v>0</v>
      </c>
      <c r="K121" s="57">
        <f t="shared" si="6"/>
        <v>0</v>
      </c>
      <c r="L121" s="58"/>
    </row>
    <row r="122" ht="51" spans="1:12">
      <c r="A122" s="35" t="s">
        <v>318</v>
      </c>
      <c r="B122" s="36" t="s">
        <v>319</v>
      </c>
      <c r="C122" s="37" t="s">
        <v>320</v>
      </c>
      <c r="D122" s="36" t="s">
        <v>37</v>
      </c>
      <c r="E122" s="36" t="s">
        <v>51</v>
      </c>
      <c r="F122" s="38">
        <v>2</v>
      </c>
      <c r="G122" s="38">
        <v>716.24</v>
      </c>
      <c r="H122" s="38">
        <f>ROUND(F122*G122,2)</f>
        <v>1432.48</v>
      </c>
      <c r="I122" s="54"/>
      <c r="J122" s="59">
        <f t="shared" si="4"/>
        <v>716.24</v>
      </c>
      <c r="K122" s="59">
        <f t="shared" si="6"/>
        <v>1432.48</v>
      </c>
      <c r="L122" s="60">
        <f t="shared" si="5"/>
        <v>0</v>
      </c>
    </row>
    <row r="123" ht="24.75" customHeight="1" spans="1:12">
      <c r="A123" s="32" t="s">
        <v>321</v>
      </c>
      <c r="B123" s="32" t="s">
        <v>322</v>
      </c>
      <c r="C123" s="33"/>
      <c r="D123" s="33"/>
      <c r="E123" s="33"/>
      <c r="F123" s="33"/>
      <c r="G123" s="33"/>
      <c r="H123" s="34">
        <f>SUBTOTAL(109,H124:H126)</f>
        <v>20835.28</v>
      </c>
      <c r="I123" s="54"/>
      <c r="J123" s="57">
        <f t="shared" si="4"/>
        <v>0</v>
      </c>
      <c r="K123" s="57">
        <f t="shared" si="6"/>
        <v>0</v>
      </c>
      <c r="L123" s="58"/>
    </row>
    <row r="124" ht="25.5" spans="1:12">
      <c r="A124" s="35" t="s">
        <v>323</v>
      </c>
      <c r="B124" s="36" t="s">
        <v>324</v>
      </c>
      <c r="C124" s="37" t="s">
        <v>325</v>
      </c>
      <c r="D124" s="36" t="s">
        <v>326</v>
      </c>
      <c r="E124" s="36" t="s">
        <v>327</v>
      </c>
      <c r="F124" s="38">
        <v>8.82</v>
      </c>
      <c r="G124" s="38">
        <v>756.29</v>
      </c>
      <c r="H124" s="38">
        <f>ROUND(F124*G124,2)</f>
        <v>6670.48</v>
      </c>
      <c r="I124" s="54"/>
      <c r="J124" s="59">
        <f t="shared" si="4"/>
        <v>756.29</v>
      </c>
      <c r="K124" s="59">
        <f t="shared" si="6"/>
        <v>6670.48</v>
      </c>
      <c r="L124" s="60">
        <f t="shared" si="5"/>
        <v>0</v>
      </c>
    </row>
    <row r="125" spans="1:12">
      <c r="A125" s="35" t="s">
        <v>328</v>
      </c>
      <c r="B125" s="36" t="s">
        <v>329</v>
      </c>
      <c r="C125" s="37" t="s">
        <v>330</v>
      </c>
      <c r="D125" s="36" t="s">
        <v>326</v>
      </c>
      <c r="E125" s="36" t="s">
        <v>327</v>
      </c>
      <c r="F125" s="38">
        <v>0.65</v>
      </c>
      <c r="G125" s="38">
        <v>725.13</v>
      </c>
      <c r="H125" s="38">
        <f>ROUND(F125*G125,2)</f>
        <v>471.33</v>
      </c>
      <c r="I125" s="54"/>
      <c r="J125" s="59">
        <f t="shared" si="4"/>
        <v>725.13</v>
      </c>
      <c r="K125" s="59">
        <f t="shared" si="6"/>
        <v>471.33</v>
      </c>
      <c r="L125" s="60">
        <f t="shared" si="5"/>
        <v>0</v>
      </c>
    </row>
    <row r="126" ht="27.75" customHeight="1" spans="1:12">
      <c r="A126" s="35" t="s">
        <v>331</v>
      </c>
      <c r="B126" s="36" t="s">
        <v>332</v>
      </c>
      <c r="C126" s="37" t="s">
        <v>333</v>
      </c>
      <c r="D126" s="36" t="s">
        <v>326</v>
      </c>
      <c r="E126" s="36" t="s">
        <v>327</v>
      </c>
      <c r="F126" s="38">
        <v>17.3</v>
      </c>
      <c r="G126" s="38">
        <v>791.53</v>
      </c>
      <c r="H126" s="38">
        <f>ROUND(F126*G126,2)</f>
        <v>13693.47</v>
      </c>
      <c r="I126" s="54"/>
      <c r="J126" s="59">
        <f t="shared" si="4"/>
        <v>791.53</v>
      </c>
      <c r="K126" s="59">
        <f t="shared" si="6"/>
        <v>13693.47</v>
      </c>
      <c r="L126" s="60">
        <f t="shared" si="5"/>
        <v>0</v>
      </c>
    </row>
    <row r="127" ht="24.75" customHeight="1" spans="1:12">
      <c r="A127" s="32" t="s">
        <v>334</v>
      </c>
      <c r="B127" s="32" t="s">
        <v>335</v>
      </c>
      <c r="C127" s="33"/>
      <c r="D127" s="33"/>
      <c r="E127" s="33"/>
      <c r="F127" s="33"/>
      <c r="G127" s="33"/>
      <c r="H127" s="34">
        <f>SUBTOTAL(109,H128:H129)</f>
        <v>271.26</v>
      </c>
      <c r="I127" s="54"/>
      <c r="J127" s="57">
        <f t="shared" si="4"/>
        <v>0</v>
      </c>
      <c r="K127" s="57">
        <f t="shared" si="6"/>
        <v>0</v>
      </c>
      <c r="L127" s="58"/>
    </row>
    <row r="128" spans="1:12">
      <c r="A128" s="35" t="s">
        <v>336</v>
      </c>
      <c r="B128" s="36" t="s">
        <v>337</v>
      </c>
      <c r="C128" s="37" t="s">
        <v>338</v>
      </c>
      <c r="D128" s="36" t="s">
        <v>84</v>
      </c>
      <c r="E128" s="36" t="s">
        <v>57</v>
      </c>
      <c r="F128" s="38">
        <v>0.8</v>
      </c>
      <c r="G128" s="38">
        <v>225.88</v>
      </c>
      <c r="H128" s="38">
        <f>ROUND(F128*G128,2)</f>
        <v>180.7</v>
      </c>
      <c r="I128" s="54"/>
      <c r="J128" s="59">
        <f t="shared" si="4"/>
        <v>225.88</v>
      </c>
      <c r="K128" s="59">
        <f t="shared" si="6"/>
        <v>180.7</v>
      </c>
      <c r="L128" s="60">
        <f t="shared" si="5"/>
        <v>0</v>
      </c>
    </row>
    <row r="129" spans="1:12">
      <c r="A129" s="35" t="s">
        <v>339</v>
      </c>
      <c r="B129" s="36" t="s">
        <v>340</v>
      </c>
      <c r="C129" s="37" t="s">
        <v>341</v>
      </c>
      <c r="D129" s="36" t="s">
        <v>44</v>
      </c>
      <c r="E129" s="36" t="s">
        <v>51</v>
      </c>
      <c r="F129" s="38">
        <v>1</v>
      </c>
      <c r="G129" s="38">
        <v>90.56</v>
      </c>
      <c r="H129" s="38">
        <f>ROUND(F129*G129,2)</f>
        <v>90.56</v>
      </c>
      <c r="I129" s="54"/>
      <c r="J129" s="59">
        <f t="shared" si="4"/>
        <v>90.56</v>
      </c>
      <c r="K129" s="59">
        <f t="shared" si="6"/>
        <v>90.56</v>
      </c>
      <c r="L129" s="60">
        <f t="shared" si="5"/>
        <v>0</v>
      </c>
    </row>
    <row r="130" ht="26.25" customHeight="1" spans="1:12">
      <c r="A130" s="29" t="s">
        <v>342</v>
      </c>
      <c r="B130" s="29" t="s">
        <v>343</v>
      </c>
      <c r="C130" s="30"/>
      <c r="D130" s="30"/>
      <c r="E130" s="30"/>
      <c r="F130" s="30"/>
      <c r="G130" s="30"/>
      <c r="H130" s="31">
        <f>SUBTOTAL(109,H131:H136)</f>
        <v>6148.37</v>
      </c>
      <c r="I130" s="54"/>
      <c r="J130" s="55">
        <f t="shared" si="4"/>
        <v>0</v>
      </c>
      <c r="K130" s="55">
        <f>SUBTOTAL(109,K131:K136)</f>
        <v>6148.37</v>
      </c>
      <c r="L130" s="56"/>
    </row>
    <row r="131" ht="24.75" customHeight="1" spans="1:12">
      <c r="A131" s="32" t="s">
        <v>344</v>
      </c>
      <c r="B131" s="32" t="s">
        <v>345</v>
      </c>
      <c r="C131" s="33"/>
      <c r="D131" s="33"/>
      <c r="E131" s="33"/>
      <c r="F131" s="33"/>
      <c r="G131" s="33"/>
      <c r="H131" s="34">
        <f>SUBTOTAL(109,H132:H136)</f>
        <v>6148.37</v>
      </c>
      <c r="I131" s="54"/>
      <c r="J131" s="57">
        <f t="shared" si="4"/>
        <v>0</v>
      </c>
      <c r="K131" s="57">
        <f t="shared" si="6"/>
        <v>0</v>
      </c>
      <c r="L131" s="58"/>
    </row>
    <row r="132" ht="38.25" spans="1:12">
      <c r="A132" s="35" t="s">
        <v>346</v>
      </c>
      <c r="B132" s="36" t="s">
        <v>347</v>
      </c>
      <c r="C132" s="37" t="s">
        <v>348</v>
      </c>
      <c r="D132" s="36" t="s">
        <v>37</v>
      </c>
      <c r="E132" s="36" t="s">
        <v>38</v>
      </c>
      <c r="F132" s="38">
        <v>88.43</v>
      </c>
      <c r="G132" s="38">
        <v>21.03</v>
      </c>
      <c r="H132" s="38">
        <f>ROUND(F132*G132,2)</f>
        <v>1859.68</v>
      </c>
      <c r="I132" s="54"/>
      <c r="J132" s="59">
        <f t="shared" si="4"/>
        <v>21.03</v>
      </c>
      <c r="K132" s="59">
        <f t="shared" si="6"/>
        <v>1859.68</v>
      </c>
      <c r="L132" s="60">
        <f t="shared" si="5"/>
        <v>0</v>
      </c>
    </row>
    <row r="133" ht="25.5" spans="1:12">
      <c r="A133" s="35" t="s">
        <v>349</v>
      </c>
      <c r="B133" s="36" t="s">
        <v>350</v>
      </c>
      <c r="C133" s="37" t="s">
        <v>351</v>
      </c>
      <c r="D133" s="36" t="s">
        <v>37</v>
      </c>
      <c r="E133" s="36" t="s">
        <v>38</v>
      </c>
      <c r="F133" s="38">
        <v>88.43</v>
      </c>
      <c r="G133" s="38">
        <v>4.87</v>
      </c>
      <c r="H133" s="38">
        <f>ROUND(F133*G133,2)</f>
        <v>430.65</v>
      </c>
      <c r="I133" s="54"/>
      <c r="J133" s="59">
        <f t="shared" si="4"/>
        <v>4.87</v>
      </c>
      <c r="K133" s="59">
        <f t="shared" si="6"/>
        <v>430.65</v>
      </c>
      <c r="L133" s="60">
        <f t="shared" si="5"/>
        <v>0</v>
      </c>
    </row>
    <row r="134" ht="25.5" spans="1:12">
      <c r="A134" s="35" t="s">
        <v>352</v>
      </c>
      <c r="B134" s="36" t="s">
        <v>353</v>
      </c>
      <c r="C134" s="37" t="s">
        <v>354</v>
      </c>
      <c r="D134" s="36" t="s">
        <v>37</v>
      </c>
      <c r="E134" s="36" t="s">
        <v>38</v>
      </c>
      <c r="F134" s="38">
        <v>88.43</v>
      </c>
      <c r="G134" s="38">
        <v>22.15</v>
      </c>
      <c r="H134" s="38">
        <f>ROUND(F134*G134,2)</f>
        <v>1958.72</v>
      </c>
      <c r="I134" s="54"/>
      <c r="J134" s="59">
        <f t="shared" si="4"/>
        <v>22.15</v>
      </c>
      <c r="K134" s="59">
        <f t="shared" si="6"/>
        <v>1958.72</v>
      </c>
      <c r="L134" s="60">
        <f t="shared" si="5"/>
        <v>0</v>
      </c>
    </row>
    <row r="135" ht="38.25" spans="1:12">
      <c r="A135" s="35" t="s">
        <v>355</v>
      </c>
      <c r="B135" s="36" t="s">
        <v>356</v>
      </c>
      <c r="C135" s="37" t="s">
        <v>357</v>
      </c>
      <c r="D135" s="36" t="s">
        <v>37</v>
      </c>
      <c r="E135" s="36" t="s">
        <v>57</v>
      </c>
      <c r="F135" s="38">
        <v>25.08</v>
      </c>
      <c r="G135" s="38">
        <v>16.63</v>
      </c>
      <c r="H135" s="38">
        <f>ROUND(F135*G135,2)</f>
        <v>417.08</v>
      </c>
      <c r="I135" s="54"/>
      <c r="J135" s="59">
        <f t="shared" si="4"/>
        <v>16.63</v>
      </c>
      <c r="K135" s="59">
        <f t="shared" si="6"/>
        <v>417.08</v>
      </c>
      <c r="L135" s="60">
        <f t="shared" si="5"/>
        <v>0</v>
      </c>
    </row>
    <row r="136" ht="25.5" spans="1:12">
      <c r="A136" s="35" t="s">
        <v>358</v>
      </c>
      <c r="B136" s="36" t="s">
        <v>359</v>
      </c>
      <c r="C136" s="37" t="s">
        <v>360</v>
      </c>
      <c r="D136" s="36" t="s">
        <v>37</v>
      </c>
      <c r="E136" s="36" t="s">
        <v>57</v>
      </c>
      <c r="F136" s="38">
        <v>38.6</v>
      </c>
      <c r="G136" s="38">
        <v>38.4</v>
      </c>
      <c r="H136" s="38">
        <f>ROUND(F136*G136,2)</f>
        <v>1482.24</v>
      </c>
      <c r="I136" s="54"/>
      <c r="J136" s="59">
        <f t="shared" si="4"/>
        <v>38.4</v>
      </c>
      <c r="K136" s="59">
        <f t="shared" si="6"/>
        <v>1482.24</v>
      </c>
      <c r="L136" s="60">
        <f t="shared" ref="L136:L199" si="10">1-J136/G136</f>
        <v>0</v>
      </c>
    </row>
    <row r="137" ht="26.25" customHeight="1" spans="1:12">
      <c r="A137" s="29" t="s">
        <v>361</v>
      </c>
      <c r="B137" s="29" t="s">
        <v>362</v>
      </c>
      <c r="C137" s="30"/>
      <c r="D137" s="30"/>
      <c r="E137" s="30"/>
      <c r="F137" s="30"/>
      <c r="G137" s="30"/>
      <c r="H137" s="31">
        <f>SUBTOTAL(109,H138:H185)</f>
        <v>11198.83</v>
      </c>
      <c r="I137" s="54"/>
      <c r="J137" s="55">
        <f t="shared" si="4"/>
        <v>0</v>
      </c>
      <c r="K137" s="55">
        <f>SUBTOTAL(109,K138:K185)</f>
        <v>11198.83</v>
      </c>
      <c r="L137" s="56"/>
    </row>
    <row r="138" ht="24.75" customHeight="1" spans="1:12">
      <c r="A138" s="32" t="s">
        <v>363</v>
      </c>
      <c r="B138" s="32" t="s">
        <v>364</v>
      </c>
      <c r="C138" s="33"/>
      <c r="D138" s="33"/>
      <c r="E138" s="33"/>
      <c r="F138" s="33"/>
      <c r="G138" s="33"/>
      <c r="H138" s="34">
        <f>SUBTOTAL(109,H139:H153)</f>
        <v>1528.51</v>
      </c>
      <c r="I138" s="54"/>
      <c r="J138" s="57">
        <f t="shared" ref="J138:J201" si="11">G138-G138*$K$5</f>
        <v>0</v>
      </c>
      <c r="K138" s="57">
        <f t="shared" si="6"/>
        <v>0</v>
      </c>
      <c r="L138" s="58"/>
    </row>
    <row r="139" ht="22.5" customHeight="1" spans="1:12">
      <c r="A139" s="39" t="s">
        <v>365</v>
      </c>
      <c r="B139" s="39" t="s">
        <v>366</v>
      </c>
      <c r="C139" s="40"/>
      <c r="D139" s="40"/>
      <c r="E139" s="40"/>
      <c r="F139" s="40"/>
      <c r="G139" s="40"/>
      <c r="H139" s="41">
        <f>SUBTOTAL(109,H140:H151)</f>
        <v>1452.77</v>
      </c>
      <c r="I139" s="54"/>
      <c r="J139" s="61">
        <f t="shared" si="11"/>
        <v>0</v>
      </c>
      <c r="K139" s="61">
        <f t="shared" ref="K139:K202" si="12">ROUND(J139*F139,2)</f>
        <v>0</v>
      </c>
      <c r="L139" s="62"/>
    </row>
    <row r="140" ht="38.25" spans="1:12">
      <c r="A140" s="35" t="s">
        <v>367</v>
      </c>
      <c r="B140" s="36" t="s">
        <v>368</v>
      </c>
      <c r="C140" s="37" t="s">
        <v>369</v>
      </c>
      <c r="D140" s="36" t="s">
        <v>37</v>
      </c>
      <c r="E140" s="36" t="s">
        <v>51</v>
      </c>
      <c r="F140" s="38">
        <v>1</v>
      </c>
      <c r="G140" s="38">
        <v>304.05</v>
      </c>
      <c r="H140" s="38">
        <f t="shared" ref="H140:H151" si="13">ROUND(F140*G140,2)</f>
        <v>304.05</v>
      </c>
      <c r="I140" s="54"/>
      <c r="J140" s="59">
        <f t="shared" si="11"/>
        <v>304.05</v>
      </c>
      <c r="K140" s="59">
        <f t="shared" si="12"/>
        <v>304.05</v>
      </c>
      <c r="L140" s="60">
        <f t="shared" si="10"/>
        <v>0</v>
      </c>
    </row>
    <row r="141" ht="25.5" spans="1:12">
      <c r="A141" s="35" t="s">
        <v>370</v>
      </c>
      <c r="B141" s="36" t="s">
        <v>371</v>
      </c>
      <c r="C141" s="37" t="s">
        <v>372</v>
      </c>
      <c r="D141" s="36" t="s">
        <v>373</v>
      </c>
      <c r="E141" s="36" t="s">
        <v>51</v>
      </c>
      <c r="F141" s="38">
        <v>4</v>
      </c>
      <c r="G141" s="38">
        <v>71.31</v>
      </c>
      <c r="H141" s="38">
        <f t="shared" si="13"/>
        <v>285.24</v>
      </c>
      <c r="I141" s="54"/>
      <c r="J141" s="59">
        <f t="shared" si="11"/>
        <v>71.31</v>
      </c>
      <c r="K141" s="59">
        <f t="shared" si="12"/>
        <v>285.24</v>
      </c>
      <c r="L141" s="60">
        <f t="shared" si="10"/>
        <v>0</v>
      </c>
    </row>
    <row r="142" ht="25.5" spans="1:12">
      <c r="A142" s="35" t="s">
        <v>374</v>
      </c>
      <c r="B142" s="36" t="s">
        <v>375</v>
      </c>
      <c r="C142" s="37" t="s">
        <v>376</v>
      </c>
      <c r="D142" s="36" t="s">
        <v>37</v>
      </c>
      <c r="E142" s="36" t="s">
        <v>51</v>
      </c>
      <c r="F142" s="38">
        <v>7</v>
      </c>
      <c r="G142" s="38">
        <v>9.55</v>
      </c>
      <c r="H142" s="38">
        <f t="shared" si="13"/>
        <v>66.85</v>
      </c>
      <c r="I142" s="54"/>
      <c r="J142" s="59">
        <f t="shared" si="11"/>
        <v>9.55</v>
      </c>
      <c r="K142" s="59">
        <f t="shared" si="12"/>
        <v>66.85</v>
      </c>
      <c r="L142" s="60">
        <f t="shared" si="10"/>
        <v>0</v>
      </c>
    </row>
    <row r="143" ht="25.5" spans="1:12">
      <c r="A143" s="35" t="s">
        <v>377</v>
      </c>
      <c r="B143" s="36" t="s">
        <v>378</v>
      </c>
      <c r="C143" s="37" t="s">
        <v>379</v>
      </c>
      <c r="D143" s="36" t="s">
        <v>37</v>
      </c>
      <c r="E143" s="36" t="s">
        <v>51</v>
      </c>
      <c r="F143" s="38">
        <v>5</v>
      </c>
      <c r="G143" s="38">
        <v>10.05</v>
      </c>
      <c r="H143" s="38">
        <f t="shared" si="13"/>
        <v>50.25</v>
      </c>
      <c r="I143" s="54"/>
      <c r="J143" s="59">
        <f t="shared" si="11"/>
        <v>10.05</v>
      </c>
      <c r="K143" s="59">
        <f t="shared" si="12"/>
        <v>50.25</v>
      </c>
      <c r="L143" s="60">
        <f t="shared" si="10"/>
        <v>0</v>
      </c>
    </row>
    <row r="144" ht="25.5" spans="1:12">
      <c r="A144" s="35" t="s">
        <v>380</v>
      </c>
      <c r="B144" s="36" t="s">
        <v>381</v>
      </c>
      <c r="C144" s="37" t="s">
        <v>382</v>
      </c>
      <c r="D144" s="36" t="s">
        <v>44</v>
      </c>
      <c r="E144" s="36" t="s">
        <v>51</v>
      </c>
      <c r="F144" s="38">
        <v>1</v>
      </c>
      <c r="G144" s="38">
        <v>59.72</v>
      </c>
      <c r="H144" s="38">
        <f t="shared" si="13"/>
        <v>59.72</v>
      </c>
      <c r="I144" s="54"/>
      <c r="J144" s="59">
        <f t="shared" si="11"/>
        <v>59.72</v>
      </c>
      <c r="K144" s="59">
        <f t="shared" si="12"/>
        <v>59.72</v>
      </c>
      <c r="L144" s="60">
        <f t="shared" si="10"/>
        <v>0</v>
      </c>
    </row>
    <row r="145" ht="25.5" spans="1:12">
      <c r="A145" s="35" t="s">
        <v>383</v>
      </c>
      <c r="B145" s="36" t="s">
        <v>384</v>
      </c>
      <c r="C145" s="37" t="s">
        <v>385</v>
      </c>
      <c r="D145" s="36" t="s">
        <v>373</v>
      </c>
      <c r="E145" s="36" t="s">
        <v>386</v>
      </c>
      <c r="F145" s="38">
        <v>1</v>
      </c>
      <c r="G145" s="38">
        <v>75.74</v>
      </c>
      <c r="H145" s="38">
        <f t="shared" si="13"/>
        <v>75.74</v>
      </c>
      <c r="I145" s="54"/>
      <c r="J145" s="59">
        <f t="shared" si="11"/>
        <v>75.74</v>
      </c>
      <c r="K145" s="59">
        <f t="shared" si="12"/>
        <v>75.74</v>
      </c>
      <c r="L145" s="60">
        <f t="shared" si="10"/>
        <v>0</v>
      </c>
    </row>
    <row r="146" ht="25.5" spans="1:12">
      <c r="A146" s="35" t="s">
        <v>387</v>
      </c>
      <c r="B146" s="36" t="s">
        <v>388</v>
      </c>
      <c r="C146" s="37" t="s">
        <v>389</v>
      </c>
      <c r="D146" s="36" t="s">
        <v>65</v>
      </c>
      <c r="E146" s="36" t="s">
        <v>51</v>
      </c>
      <c r="F146" s="38">
        <v>25</v>
      </c>
      <c r="G146" s="38">
        <v>1.23</v>
      </c>
      <c r="H146" s="38">
        <f t="shared" si="13"/>
        <v>30.75</v>
      </c>
      <c r="I146" s="54"/>
      <c r="J146" s="59">
        <f t="shared" si="11"/>
        <v>1.23</v>
      </c>
      <c r="K146" s="59">
        <f t="shared" si="12"/>
        <v>30.75</v>
      </c>
      <c r="L146" s="60">
        <f t="shared" si="10"/>
        <v>0</v>
      </c>
    </row>
    <row r="147" ht="25.5" spans="1:12">
      <c r="A147" s="35" t="s">
        <v>390</v>
      </c>
      <c r="B147" s="36" t="s">
        <v>391</v>
      </c>
      <c r="C147" s="37" t="s">
        <v>392</v>
      </c>
      <c r="D147" s="36" t="s">
        <v>65</v>
      </c>
      <c r="E147" s="36" t="s">
        <v>51</v>
      </c>
      <c r="F147" s="38">
        <v>10</v>
      </c>
      <c r="G147" s="38">
        <v>1.23</v>
      </c>
      <c r="H147" s="38">
        <f t="shared" si="13"/>
        <v>12.3</v>
      </c>
      <c r="I147" s="54"/>
      <c r="J147" s="59">
        <f t="shared" si="11"/>
        <v>1.23</v>
      </c>
      <c r="K147" s="59">
        <f t="shared" si="12"/>
        <v>12.3</v>
      </c>
      <c r="L147" s="60">
        <f t="shared" si="10"/>
        <v>0</v>
      </c>
    </row>
    <row r="148" ht="25.5" spans="1:12">
      <c r="A148" s="35" t="s">
        <v>393</v>
      </c>
      <c r="B148" s="36" t="s">
        <v>394</v>
      </c>
      <c r="C148" s="37" t="s">
        <v>395</v>
      </c>
      <c r="D148" s="36" t="s">
        <v>37</v>
      </c>
      <c r="E148" s="36" t="s">
        <v>57</v>
      </c>
      <c r="F148" s="38">
        <v>12</v>
      </c>
      <c r="G148" s="38">
        <v>2.63</v>
      </c>
      <c r="H148" s="38">
        <f t="shared" si="13"/>
        <v>31.56</v>
      </c>
      <c r="I148" s="54"/>
      <c r="J148" s="59">
        <f t="shared" si="11"/>
        <v>2.63</v>
      </c>
      <c r="K148" s="59">
        <f t="shared" si="12"/>
        <v>31.56</v>
      </c>
      <c r="L148" s="60">
        <f t="shared" si="10"/>
        <v>0</v>
      </c>
    </row>
    <row r="149" ht="25.5" spans="1:12">
      <c r="A149" s="35" t="s">
        <v>396</v>
      </c>
      <c r="B149" s="36" t="s">
        <v>397</v>
      </c>
      <c r="C149" s="37" t="s">
        <v>398</v>
      </c>
      <c r="D149" s="36" t="s">
        <v>37</v>
      </c>
      <c r="E149" s="36" t="s">
        <v>57</v>
      </c>
      <c r="F149" s="38">
        <v>3</v>
      </c>
      <c r="G149" s="38">
        <v>5.68</v>
      </c>
      <c r="H149" s="38">
        <f t="shared" si="13"/>
        <v>17.04</v>
      </c>
      <c r="I149" s="54"/>
      <c r="J149" s="59">
        <f t="shared" si="11"/>
        <v>5.68</v>
      </c>
      <c r="K149" s="59">
        <f t="shared" si="12"/>
        <v>17.04</v>
      </c>
      <c r="L149" s="60">
        <f t="shared" si="10"/>
        <v>0</v>
      </c>
    </row>
    <row r="150" ht="25.5" spans="1:12">
      <c r="A150" s="35" t="s">
        <v>399</v>
      </c>
      <c r="B150" s="36" t="s">
        <v>400</v>
      </c>
      <c r="C150" s="37" t="s">
        <v>401</v>
      </c>
      <c r="D150" s="36" t="s">
        <v>373</v>
      </c>
      <c r="E150" s="36" t="s">
        <v>402</v>
      </c>
      <c r="F150" s="38">
        <v>26</v>
      </c>
      <c r="G150" s="38">
        <v>1.41</v>
      </c>
      <c r="H150" s="38">
        <f t="shared" si="13"/>
        <v>36.66</v>
      </c>
      <c r="I150" s="54"/>
      <c r="J150" s="59">
        <f t="shared" si="11"/>
        <v>1.41</v>
      </c>
      <c r="K150" s="59">
        <f t="shared" si="12"/>
        <v>36.66</v>
      </c>
      <c r="L150" s="60">
        <f t="shared" si="10"/>
        <v>0</v>
      </c>
    </row>
    <row r="151" ht="25.5" spans="1:12">
      <c r="A151" s="35" t="s">
        <v>403</v>
      </c>
      <c r="B151" s="36" t="s">
        <v>404</v>
      </c>
      <c r="C151" s="37" t="s">
        <v>405</v>
      </c>
      <c r="D151" s="36" t="s">
        <v>373</v>
      </c>
      <c r="E151" s="36" t="s">
        <v>386</v>
      </c>
      <c r="F151" s="38">
        <v>3</v>
      </c>
      <c r="G151" s="38">
        <v>160.87</v>
      </c>
      <c r="H151" s="38">
        <f t="shared" si="13"/>
        <v>482.61</v>
      </c>
      <c r="I151" s="54"/>
      <c r="J151" s="59">
        <f t="shared" si="11"/>
        <v>160.87</v>
      </c>
      <c r="K151" s="59">
        <f t="shared" si="12"/>
        <v>482.61</v>
      </c>
      <c r="L151" s="60">
        <f t="shared" si="10"/>
        <v>0</v>
      </c>
    </row>
    <row r="152" ht="22.5" customHeight="1" spans="1:12">
      <c r="A152" s="39" t="s">
        <v>406</v>
      </c>
      <c r="B152" s="39" t="s">
        <v>407</v>
      </c>
      <c r="C152" s="40"/>
      <c r="D152" s="40"/>
      <c r="E152" s="40"/>
      <c r="F152" s="40"/>
      <c r="G152" s="40"/>
      <c r="H152" s="41">
        <f>SUBTOTAL(109,H153)</f>
        <v>75.74</v>
      </c>
      <c r="I152" s="54"/>
      <c r="J152" s="61">
        <f t="shared" si="11"/>
        <v>0</v>
      </c>
      <c r="K152" s="61">
        <f t="shared" si="12"/>
        <v>0</v>
      </c>
      <c r="L152" s="62"/>
    </row>
    <row r="153" ht="25.5" spans="1:12">
      <c r="A153" s="35" t="s">
        <v>408</v>
      </c>
      <c r="B153" s="36" t="s">
        <v>384</v>
      </c>
      <c r="C153" s="37" t="s">
        <v>385</v>
      </c>
      <c r="D153" s="36" t="s">
        <v>373</v>
      </c>
      <c r="E153" s="36" t="s">
        <v>386</v>
      </c>
      <c r="F153" s="38">
        <v>1</v>
      </c>
      <c r="G153" s="38">
        <v>75.74</v>
      </c>
      <c r="H153" s="38">
        <f>ROUND(F153*G153,2)</f>
        <v>75.74</v>
      </c>
      <c r="I153" s="54"/>
      <c r="J153" s="59">
        <f t="shared" si="11"/>
        <v>75.74</v>
      </c>
      <c r="K153" s="59">
        <f t="shared" si="12"/>
        <v>75.74</v>
      </c>
      <c r="L153" s="60">
        <f t="shared" si="10"/>
        <v>0</v>
      </c>
    </row>
    <row r="154" ht="24.75" customHeight="1" spans="1:12">
      <c r="A154" s="32" t="s">
        <v>409</v>
      </c>
      <c r="B154" s="32" t="s">
        <v>410</v>
      </c>
      <c r="C154" s="33"/>
      <c r="D154" s="33"/>
      <c r="E154" s="33"/>
      <c r="F154" s="33"/>
      <c r="G154" s="33"/>
      <c r="H154" s="34">
        <f>SUBTOTAL(109,H155:H165)</f>
        <v>3199.28</v>
      </c>
      <c r="I154" s="54"/>
      <c r="J154" s="57">
        <f t="shared" si="11"/>
        <v>0</v>
      </c>
      <c r="K154" s="57">
        <f t="shared" si="12"/>
        <v>0</v>
      </c>
      <c r="L154" s="58"/>
    </row>
    <row r="155" ht="38.25" spans="1:12">
      <c r="A155" s="35" t="s">
        <v>411</v>
      </c>
      <c r="B155" s="36" t="s">
        <v>412</v>
      </c>
      <c r="C155" s="37" t="s">
        <v>413</v>
      </c>
      <c r="D155" s="36" t="s">
        <v>44</v>
      </c>
      <c r="E155" s="36" t="s">
        <v>57</v>
      </c>
      <c r="F155" s="38">
        <v>38</v>
      </c>
      <c r="G155" s="38">
        <v>23</v>
      </c>
      <c r="H155" s="38">
        <f t="shared" ref="H155:H165" si="14">ROUND(F155*G155,2)</f>
        <v>874</v>
      </c>
      <c r="I155" s="54"/>
      <c r="J155" s="59">
        <f t="shared" si="11"/>
        <v>23</v>
      </c>
      <c r="K155" s="59">
        <f t="shared" si="12"/>
        <v>874</v>
      </c>
      <c r="L155" s="60">
        <f t="shared" si="10"/>
        <v>0</v>
      </c>
    </row>
    <row r="156" ht="38.25" spans="1:12">
      <c r="A156" s="35" t="s">
        <v>414</v>
      </c>
      <c r="B156" s="36" t="s">
        <v>415</v>
      </c>
      <c r="C156" s="37" t="s">
        <v>416</v>
      </c>
      <c r="D156" s="36" t="s">
        <v>37</v>
      </c>
      <c r="E156" s="36" t="s">
        <v>57</v>
      </c>
      <c r="F156" s="38">
        <v>48</v>
      </c>
      <c r="G156" s="38">
        <v>16.69</v>
      </c>
      <c r="H156" s="38">
        <f t="shared" si="14"/>
        <v>801.12</v>
      </c>
      <c r="I156" s="54"/>
      <c r="J156" s="59">
        <f t="shared" si="11"/>
        <v>16.69</v>
      </c>
      <c r="K156" s="59">
        <f t="shared" si="12"/>
        <v>801.12</v>
      </c>
      <c r="L156" s="60">
        <f t="shared" si="10"/>
        <v>0</v>
      </c>
    </row>
    <row r="157" ht="38.25" spans="1:12">
      <c r="A157" s="35" t="s">
        <v>417</v>
      </c>
      <c r="B157" s="36" t="s">
        <v>418</v>
      </c>
      <c r="C157" s="37" t="s">
        <v>419</v>
      </c>
      <c r="D157" s="36" t="s">
        <v>37</v>
      </c>
      <c r="E157" s="36" t="s">
        <v>57</v>
      </c>
      <c r="F157" s="38">
        <v>19</v>
      </c>
      <c r="G157" s="38">
        <v>28.69</v>
      </c>
      <c r="H157" s="38">
        <f t="shared" si="14"/>
        <v>545.11</v>
      </c>
      <c r="I157" s="54"/>
      <c r="J157" s="59">
        <f t="shared" si="11"/>
        <v>28.69</v>
      </c>
      <c r="K157" s="59">
        <f t="shared" si="12"/>
        <v>545.11</v>
      </c>
      <c r="L157" s="60">
        <f t="shared" si="10"/>
        <v>0</v>
      </c>
    </row>
    <row r="158" ht="25.5" spans="1:12">
      <c r="A158" s="35" t="s">
        <v>420</v>
      </c>
      <c r="B158" s="36" t="s">
        <v>421</v>
      </c>
      <c r="C158" s="37" t="s">
        <v>422</v>
      </c>
      <c r="D158" s="36" t="s">
        <v>37</v>
      </c>
      <c r="E158" s="36" t="s">
        <v>57</v>
      </c>
      <c r="F158" s="38">
        <v>7</v>
      </c>
      <c r="G158" s="38">
        <v>20.25</v>
      </c>
      <c r="H158" s="38">
        <f t="shared" si="14"/>
        <v>141.75</v>
      </c>
      <c r="I158" s="54"/>
      <c r="J158" s="59">
        <f t="shared" si="11"/>
        <v>20.25</v>
      </c>
      <c r="K158" s="59">
        <f t="shared" si="12"/>
        <v>141.75</v>
      </c>
      <c r="L158" s="60">
        <f t="shared" si="10"/>
        <v>0</v>
      </c>
    </row>
    <row r="159" ht="38.25" spans="1:12">
      <c r="A159" s="35" t="s">
        <v>423</v>
      </c>
      <c r="B159" s="36" t="s">
        <v>424</v>
      </c>
      <c r="C159" s="37" t="s">
        <v>425</v>
      </c>
      <c r="D159" s="36" t="s">
        <v>37</v>
      </c>
      <c r="E159" s="36" t="s">
        <v>57</v>
      </c>
      <c r="F159" s="38">
        <v>54</v>
      </c>
      <c r="G159" s="38">
        <v>9.08</v>
      </c>
      <c r="H159" s="38">
        <f t="shared" si="14"/>
        <v>490.32</v>
      </c>
      <c r="I159" s="54"/>
      <c r="J159" s="59">
        <f t="shared" si="11"/>
        <v>9.08</v>
      </c>
      <c r="K159" s="59">
        <f t="shared" si="12"/>
        <v>490.32</v>
      </c>
      <c r="L159" s="60">
        <f t="shared" si="10"/>
        <v>0</v>
      </c>
    </row>
    <row r="160" ht="25.5" spans="1:12">
      <c r="A160" s="35" t="s">
        <v>426</v>
      </c>
      <c r="B160" s="36" t="s">
        <v>427</v>
      </c>
      <c r="C160" s="37" t="s">
        <v>428</v>
      </c>
      <c r="D160" s="36" t="s">
        <v>373</v>
      </c>
      <c r="E160" s="36" t="s">
        <v>429</v>
      </c>
      <c r="F160" s="38">
        <v>3</v>
      </c>
      <c r="G160" s="38">
        <v>10.31</v>
      </c>
      <c r="H160" s="38">
        <f t="shared" si="14"/>
        <v>30.93</v>
      </c>
      <c r="I160" s="54"/>
      <c r="J160" s="59">
        <f t="shared" si="11"/>
        <v>10.31</v>
      </c>
      <c r="K160" s="59">
        <f t="shared" si="12"/>
        <v>30.93</v>
      </c>
      <c r="L160" s="60">
        <f t="shared" si="10"/>
        <v>0</v>
      </c>
    </row>
    <row r="161" ht="25.5" spans="1:12">
      <c r="A161" s="35" t="s">
        <v>430</v>
      </c>
      <c r="B161" s="36" t="s">
        <v>431</v>
      </c>
      <c r="C161" s="37" t="s">
        <v>432</v>
      </c>
      <c r="D161" s="36" t="s">
        <v>65</v>
      </c>
      <c r="E161" s="36" t="s">
        <v>51</v>
      </c>
      <c r="F161" s="38">
        <v>4</v>
      </c>
      <c r="G161" s="38">
        <v>13.31</v>
      </c>
      <c r="H161" s="38">
        <f t="shared" si="14"/>
        <v>53.24</v>
      </c>
      <c r="I161" s="54"/>
      <c r="J161" s="59">
        <f t="shared" si="11"/>
        <v>13.31</v>
      </c>
      <c r="K161" s="59">
        <f t="shared" si="12"/>
        <v>53.24</v>
      </c>
      <c r="L161" s="60">
        <f t="shared" si="10"/>
        <v>0</v>
      </c>
    </row>
    <row r="162" ht="38.25" spans="1:12">
      <c r="A162" s="35" t="s">
        <v>433</v>
      </c>
      <c r="B162" s="36" t="s">
        <v>434</v>
      </c>
      <c r="C162" s="37" t="s">
        <v>435</v>
      </c>
      <c r="D162" s="36" t="s">
        <v>37</v>
      </c>
      <c r="E162" s="36" t="s">
        <v>51</v>
      </c>
      <c r="F162" s="38">
        <v>2</v>
      </c>
      <c r="G162" s="38">
        <v>12.06</v>
      </c>
      <c r="H162" s="38">
        <f t="shared" si="14"/>
        <v>24.12</v>
      </c>
      <c r="I162" s="54"/>
      <c r="J162" s="59">
        <f t="shared" si="11"/>
        <v>12.06</v>
      </c>
      <c r="K162" s="59">
        <f t="shared" si="12"/>
        <v>24.12</v>
      </c>
      <c r="L162" s="60">
        <f t="shared" si="10"/>
        <v>0</v>
      </c>
    </row>
    <row r="163" ht="38.25" spans="1:12">
      <c r="A163" s="35" t="s">
        <v>436</v>
      </c>
      <c r="B163" s="36" t="s">
        <v>437</v>
      </c>
      <c r="C163" s="37" t="s">
        <v>438</v>
      </c>
      <c r="D163" s="36" t="s">
        <v>37</v>
      </c>
      <c r="E163" s="36" t="s">
        <v>51</v>
      </c>
      <c r="F163" s="38">
        <v>3</v>
      </c>
      <c r="G163" s="38">
        <v>10.43</v>
      </c>
      <c r="H163" s="38">
        <f t="shared" si="14"/>
        <v>31.29</v>
      </c>
      <c r="I163" s="54"/>
      <c r="J163" s="59">
        <f t="shared" si="11"/>
        <v>10.43</v>
      </c>
      <c r="K163" s="59">
        <f t="shared" si="12"/>
        <v>31.29</v>
      </c>
      <c r="L163" s="60">
        <f t="shared" si="10"/>
        <v>0</v>
      </c>
    </row>
    <row r="164" ht="38.25" spans="1:12">
      <c r="A164" s="35" t="s">
        <v>439</v>
      </c>
      <c r="B164" s="36" t="s">
        <v>440</v>
      </c>
      <c r="C164" s="37" t="s">
        <v>441</v>
      </c>
      <c r="D164" s="36" t="s">
        <v>37</v>
      </c>
      <c r="E164" s="36" t="s">
        <v>51</v>
      </c>
      <c r="F164" s="38">
        <v>2</v>
      </c>
      <c r="G164" s="38">
        <v>10.82</v>
      </c>
      <c r="H164" s="38">
        <f t="shared" si="14"/>
        <v>21.64</v>
      </c>
      <c r="I164" s="54"/>
      <c r="J164" s="59">
        <f t="shared" si="11"/>
        <v>10.82</v>
      </c>
      <c r="K164" s="59">
        <f t="shared" si="12"/>
        <v>21.64</v>
      </c>
      <c r="L164" s="60">
        <f t="shared" si="10"/>
        <v>0</v>
      </c>
    </row>
    <row r="165" ht="38.25" spans="1:12">
      <c r="A165" s="35" t="s">
        <v>442</v>
      </c>
      <c r="B165" s="36" t="s">
        <v>443</v>
      </c>
      <c r="C165" s="37" t="s">
        <v>444</v>
      </c>
      <c r="D165" s="36" t="s">
        <v>37</v>
      </c>
      <c r="E165" s="36" t="s">
        <v>51</v>
      </c>
      <c r="F165" s="38">
        <v>24</v>
      </c>
      <c r="G165" s="38">
        <v>7.74</v>
      </c>
      <c r="H165" s="38">
        <f t="shared" si="14"/>
        <v>185.76</v>
      </c>
      <c r="I165" s="54"/>
      <c r="J165" s="59">
        <f t="shared" si="11"/>
        <v>7.74</v>
      </c>
      <c r="K165" s="59">
        <f t="shared" si="12"/>
        <v>185.76</v>
      </c>
      <c r="L165" s="60">
        <f t="shared" si="10"/>
        <v>0</v>
      </c>
    </row>
    <row r="166" ht="24.75" customHeight="1" spans="1:12">
      <c r="A166" s="32" t="s">
        <v>445</v>
      </c>
      <c r="B166" s="32" t="s">
        <v>446</v>
      </c>
      <c r="C166" s="33"/>
      <c r="D166" s="33"/>
      <c r="E166" s="33"/>
      <c r="F166" s="33"/>
      <c r="G166" s="33"/>
      <c r="H166" s="34">
        <f>SUBTOTAL(109,H167:H170)</f>
        <v>1258.01</v>
      </c>
      <c r="I166" s="54"/>
      <c r="J166" s="57">
        <f t="shared" si="11"/>
        <v>0</v>
      </c>
      <c r="K166" s="57">
        <f t="shared" si="12"/>
        <v>0</v>
      </c>
      <c r="L166" s="58"/>
    </row>
    <row r="167" ht="25.5" spans="1:12">
      <c r="A167" s="35" t="s">
        <v>447</v>
      </c>
      <c r="B167" s="36" t="s">
        <v>448</v>
      </c>
      <c r="C167" s="37" t="s">
        <v>449</v>
      </c>
      <c r="D167" s="36" t="s">
        <v>37</v>
      </c>
      <c r="E167" s="36" t="s">
        <v>51</v>
      </c>
      <c r="F167" s="38">
        <v>11</v>
      </c>
      <c r="G167" s="38">
        <v>8.95</v>
      </c>
      <c r="H167" s="38">
        <f>ROUND(F167*G167,2)</f>
        <v>98.45</v>
      </c>
      <c r="I167" s="54"/>
      <c r="J167" s="59">
        <f t="shared" si="11"/>
        <v>8.95</v>
      </c>
      <c r="K167" s="59">
        <f t="shared" si="12"/>
        <v>98.45</v>
      </c>
      <c r="L167" s="60">
        <f t="shared" si="10"/>
        <v>0</v>
      </c>
    </row>
    <row r="168" spans="1:12">
      <c r="A168" s="35" t="s">
        <v>450</v>
      </c>
      <c r="B168" s="36" t="s">
        <v>451</v>
      </c>
      <c r="C168" s="37" t="s">
        <v>452</v>
      </c>
      <c r="D168" s="36" t="s">
        <v>37</v>
      </c>
      <c r="E168" s="36" t="s">
        <v>51</v>
      </c>
      <c r="F168" s="38">
        <v>1</v>
      </c>
      <c r="G168" s="38">
        <v>152.87</v>
      </c>
      <c r="H168" s="38">
        <f>ROUND(F168*G168,2)</f>
        <v>152.87</v>
      </c>
      <c r="I168" s="54"/>
      <c r="J168" s="59">
        <f t="shared" si="11"/>
        <v>152.87</v>
      </c>
      <c r="K168" s="59">
        <f t="shared" si="12"/>
        <v>152.87</v>
      </c>
      <c r="L168" s="60">
        <f t="shared" si="10"/>
        <v>0</v>
      </c>
    </row>
    <row r="169" ht="25.5" spans="1:12">
      <c r="A169" s="35" t="s">
        <v>453</v>
      </c>
      <c r="B169" s="36" t="s">
        <v>454</v>
      </c>
      <c r="C169" s="37" t="s">
        <v>455</v>
      </c>
      <c r="D169" s="36" t="s">
        <v>65</v>
      </c>
      <c r="E169" s="36" t="s">
        <v>51</v>
      </c>
      <c r="F169" s="38">
        <v>39</v>
      </c>
      <c r="G169" s="38">
        <v>24.26</v>
      </c>
      <c r="H169" s="38">
        <f>ROUND(F169*G169,2)</f>
        <v>946.14</v>
      </c>
      <c r="I169" s="54"/>
      <c r="J169" s="59">
        <f t="shared" si="11"/>
        <v>24.26</v>
      </c>
      <c r="K169" s="59">
        <f t="shared" si="12"/>
        <v>946.14</v>
      </c>
      <c r="L169" s="60">
        <f t="shared" si="10"/>
        <v>0</v>
      </c>
    </row>
    <row r="170" ht="25.5" spans="1:12">
      <c r="A170" s="35" t="s">
        <v>456</v>
      </c>
      <c r="B170" s="36" t="s">
        <v>457</v>
      </c>
      <c r="C170" s="37" t="s">
        <v>458</v>
      </c>
      <c r="D170" s="36" t="s">
        <v>37</v>
      </c>
      <c r="E170" s="36" t="s">
        <v>51</v>
      </c>
      <c r="F170" s="38">
        <v>1</v>
      </c>
      <c r="G170" s="38">
        <v>60.55</v>
      </c>
      <c r="H170" s="38">
        <f>ROUND(F170*G170,2)</f>
        <v>60.55</v>
      </c>
      <c r="I170" s="54"/>
      <c r="J170" s="59">
        <f t="shared" si="11"/>
        <v>60.55</v>
      </c>
      <c r="K170" s="59">
        <f t="shared" si="12"/>
        <v>60.55</v>
      </c>
      <c r="L170" s="60">
        <f t="shared" si="10"/>
        <v>0</v>
      </c>
    </row>
    <row r="171" ht="24.75" customHeight="1" spans="1:12">
      <c r="A171" s="32" t="s">
        <v>459</v>
      </c>
      <c r="B171" s="32" t="s">
        <v>460</v>
      </c>
      <c r="C171" s="33"/>
      <c r="D171" s="33"/>
      <c r="E171" s="33"/>
      <c r="F171" s="33"/>
      <c r="G171" s="33"/>
      <c r="H171" s="34">
        <f>SUBTOTAL(109,H172:H177)</f>
        <v>2391.38</v>
      </c>
      <c r="I171" s="54"/>
      <c r="J171" s="57">
        <f t="shared" si="11"/>
        <v>0</v>
      </c>
      <c r="K171" s="57">
        <f t="shared" si="12"/>
        <v>0</v>
      </c>
      <c r="L171" s="58"/>
    </row>
    <row r="172" ht="25.5" spans="1:12">
      <c r="A172" s="35" t="s">
        <v>461</v>
      </c>
      <c r="B172" s="36" t="s">
        <v>394</v>
      </c>
      <c r="C172" s="37" t="s">
        <v>395</v>
      </c>
      <c r="D172" s="36" t="s">
        <v>37</v>
      </c>
      <c r="E172" s="36" t="s">
        <v>57</v>
      </c>
      <c r="F172" s="38">
        <v>579</v>
      </c>
      <c r="G172" s="38">
        <v>2.63</v>
      </c>
      <c r="H172" s="38">
        <f t="shared" ref="H172:H177" si="15">ROUND(F172*G172,2)</f>
        <v>1522.77</v>
      </c>
      <c r="I172" s="54"/>
      <c r="J172" s="59">
        <f t="shared" si="11"/>
        <v>2.63</v>
      </c>
      <c r="K172" s="59">
        <f t="shared" si="12"/>
        <v>1522.77</v>
      </c>
      <c r="L172" s="60">
        <f t="shared" si="10"/>
        <v>0</v>
      </c>
    </row>
    <row r="173" ht="25.5" spans="1:12">
      <c r="A173" s="35" t="s">
        <v>462</v>
      </c>
      <c r="B173" s="36" t="s">
        <v>463</v>
      </c>
      <c r="C173" s="37" t="s">
        <v>464</v>
      </c>
      <c r="D173" s="36" t="s">
        <v>37</v>
      </c>
      <c r="E173" s="36" t="s">
        <v>57</v>
      </c>
      <c r="F173" s="38">
        <v>135</v>
      </c>
      <c r="G173" s="38">
        <v>4.67</v>
      </c>
      <c r="H173" s="38">
        <f t="shared" si="15"/>
        <v>630.45</v>
      </c>
      <c r="I173" s="54"/>
      <c r="J173" s="59">
        <f t="shared" si="11"/>
        <v>4.67</v>
      </c>
      <c r="K173" s="59">
        <f t="shared" si="12"/>
        <v>630.45</v>
      </c>
      <c r="L173" s="60">
        <f t="shared" si="10"/>
        <v>0</v>
      </c>
    </row>
    <row r="174" ht="25.5" spans="1:12">
      <c r="A174" s="35" t="s">
        <v>465</v>
      </c>
      <c r="B174" s="36" t="s">
        <v>466</v>
      </c>
      <c r="C174" s="37" t="s">
        <v>467</v>
      </c>
      <c r="D174" s="36" t="s">
        <v>37</v>
      </c>
      <c r="E174" s="36" t="s">
        <v>51</v>
      </c>
      <c r="F174" s="38">
        <v>1</v>
      </c>
      <c r="G174" s="38">
        <v>54.26</v>
      </c>
      <c r="H174" s="38">
        <f t="shared" si="15"/>
        <v>54.26</v>
      </c>
      <c r="I174" s="54"/>
      <c r="J174" s="59">
        <f t="shared" si="11"/>
        <v>54.26</v>
      </c>
      <c r="K174" s="59">
        <f t="shared" si="12"/>
        <v>54.26</v>
      </c>
      <c r="L174" s="60">
        <f t="shared" si="10"/>
        <v>0</v>
      </c>
    </row>
    <row r="175" ht="25.5" spans="1:12">
      <c r="A175" s="35" t="s">
        <v>468</v>
      </c>
      <c r="B175" s="36" t="s">
        <v>469</v>
      </c>
      <c r="C175" s="37" t="s">
        <v>470</v>
      </c>
      <c r="D175" s="36" t="s">
        <v>65</v>
      </c>
      <c r="E175" s="36" t="s">
        <v>51</v>
      </c>
      <c r="F175" s="38">
        <v>1</v>
      </c>
      <c r="G175" s="38">
        <v>42.16</v>
      </c>
      <c r="H175" s="38">
        <f t="shared" si="15"/>
        <v>42.16</v>
      </c>
      <c r="I175" s="54"/>
      <c r="J175" s="59">
        <f t="shared" si="11"/>
        <v>42.16</v>
      </c>
      <c r="K175" s="59">
        <f t="shared" si="12"/>
        <v>42.16</v>
      </c>
      <c r="L175" s="60">
        <f t="shared" si="10"/>
        <v>0</v>
      </c>
    </row>
    <row r="176" ht="25.5" spans="1:12">
      <c r="A176" s="35" t="s">
        <v>471</v>
      </c>
      <c r="B176" s="36" t="s">
        <v>472</v>
      </c>
      <c r="C176" s="37" t="s">
        <v>473</v>
      </c>
      <c r="D176" s="36" t="s">
        <v>44</v>
      </c>
      <c r="E176" s="36" t="s">
        <v>51</v>
      </c>
      <c r="F176" s="38">
        <v>1</v>
      </c>
      <c r="G176" s="38">
        <v>20.04</v>
      </c>
      <c r="H176" s="38">
        <f t="shared" si="15"/>
        <v>20.04</v>
      </c>
      <c r="I176" s="54"/>
      <c r="J176" s="59">
        <f t="shared" si="11"/>
        <v>20.04</v>
      </c>
      <c r="K176" s="59">
        <f t="shared" si="12"/>
        <v>20.04</v>
      </c>
      <c r="L176" s="60">
        <f t="shared" si="10"/>
        <v>0</v>
      </c>
    </row>
    <row r="177" ht="25.5" spans="1:12">
      <c r="A177" s="35" t="s">
        <v>474</v>
      </c>
      <c r="B177" s="36" t="s">
        <v>475</v>
      </c>
      <c r="C177" s="37" t="s">
        <v>476</v>
      </c>
      <c r="D177" s="36" t="s">
        <v>37</v>
      </c>
      <c r="E177" s="36" t="s">
        <v>57</v>
      </c>
      <c r="F177" s="38">
        <v>5</v>
      </c>
      <c r="G177" s="38">
        <v>24.34</v>
      </c>
      <c r="H177" s="38">
        <f t="shared" si="15"/>
        <v>121.7</v>
      </c>
      <c r="I177" s="54"/>
      <c r="J177" s="59">
        <f t="shared" si="11"/>
        <v>24.34</v>
      </c>
      <c r="K177" s="59">
        <f t="shared" si="12"/>
        <v>121.7</v>
      </c>
      <c r="L177" s="60">
        <f t="shared" si="10"/>
        <v>0</v>
      </c>
    </row>
    <row r="178" ht="24.75" customHeight="1" spans="1:12">
      <c r="A178" s="32" t="s">
        <v>477</v>
      </c>
      <c r="B178" s="32" t="s">
        <v>478</v>
      </c>
      <c r="C178" s="33"/>
      <c r="D178" s="33"/>
      <c r="E178" s="33"/>
      <c r="F178" s="33"/>
      <c r="G178" s="33"/>
      <c r="H178" s="34">
        <f>SUBTOTAL(109,H179:H181)</f>
        <v>1101.81</v>
      </c>
      <c r="I178" s="54"/>
      <c r="J178" s="57">
        <f t="shared" si="11"/>
        <v>0</v>
      </c>
      <c r="K178" s="57">
        <f t="shared" si="12"/>
        <v>0</v>
      </c>
      <c r="L178" s="58"/>
    </row>
    <row r="179" ht="25.5" spans="1:12">
      <c r="A179" s="35" t="s">
        <v>479</v>
      </c>
      <c r="B179" s="36" t="s">
        <v>480</v>
      </c>
      <c r="C179" s="37" t="s">
        <v>481</v>
      </c>
      <c r="D179" s="36" t="s">
        <v>37</v>
      </c>
      <c r="E179" s="36" t="s">
        <v>51</v>
      </c>
      <c r="F179" s="38">
        <v>2</v>
      </c>
      <c r="G179" s="38">
        <v>37.78</v>
      </c>
      <c r="H179" s="38">
        <f>ROUND(F179*G179,2)</f>
        <v>75.56</v>
      </c>
      <c r="I179" s="54"/>
      <c r="J179" s="59">
        <f t="shared" si="11"/>
        <v>37.78</v>
      </c>
      <c r="K179" s="59">
        <f t="shared" si="12"/>
        <v>75.56</v>
      </c>
      <c r="L179" s="60">
        <f t="shared" si="10"/>
        <v>0</v>
      </c>
    </row>
    <row r="180" ht="25.5" spans="1:12">
      <c r="A180" s="35" t="s">
        <v>482</v>
      </c>
      <c r="B180" s="36" t="s">
        <v>483</v>
      </c>
      <c r="C180" s="37" t="s">
        <v>484</v>
      </c>
      <c r="D180" s="36" t="s">
        <v>37</v>
      </c>
      <c r="E180" s="36" t="s">
        <v>51</v>
      </c>
      <c r="F180" s="38">
        <v>5</v>
      </c>
      <c r="G180" s="38">
        <v>35.97</v>
      </c>
      <c r="H180" s="38">
        <f>ROUND(F180*G180,2)</f>
        <v>179.85</v>
      </c>
      <c r="I180" s="54"/>
      <c r="J180" s="59">
        <f t="shared" si="11"/>
        <v>35.97</v>
      </c>
      <c r="K180" s="59">
        <f t="shared" si="12"/>
        <v>179.85</v>
      </c>
      <c r="L180" s="60">
        <f t="shared" si="10"/>
        <v>0</v>
      </c>
    </row>
    <row r="181" spans="1:12">
      <c r="A181" s="35" t="s">
        <v>485</v>
      </c>
      <c r="B181" s="36" t="s">
        <v>486</v>
      </c>
      <c r="C181" s="37" t="s">
        <v>487</v>
      </c>
      <c r="D181" s="36" t="s">
        <v>37</v>
      </c>
      <c r="E181" s="36" t="s">
        <v>51</v>
      </c>
      <c r="F181" s="38">
        <v>23</v>
      </c>
      <c r="G181" s="38">
        <v>36.8</v>
      </c>
      <c r="H181" s="38">
        <f>ROUND(F181*G181,2)</f>
        <v>846.4</v>
      </c>
      <c r="I181" s="54"/>
      <c r="J181" s="59">
        <f t="shared" si="11"/>
        <v>36.8</v>
      </c>
      <c r="K181" s="59">
        <f t="shared" si="12"/>
        <v>846.4</v>
      </c>
      <c r="L181" s="60">
        <f t="shared" si="10"/>
        <v>0</v>
      </c>
    </row>
    <row r="182" ht="24.75" customHeight="1" spans="1:12">
      <c r="A182" s="32" t="s">
        <v>488</v>
      </c>
      <c r="B182" s="32" t="s">
        <v>489</v>
      </c>
      <c r="C182" s="33"/>
      <c r="D182" s="33"/>
      <c r="E182" s="33"/>
      <c r="F182" s="33"/>
      <c r="G182" s="33"/>
      <c r="H182" s="34">
        <f>SUBTOTAL(109,H183:H185)</f>
        <v>1719.84</v>
      </c>
      <c r="I182" s="54"/>
      <c r="J182" s="57">
        <f t="shared" si="11"/>
        <v>0</v>
      </c>
      <c r="K182" s="57">
        <f t="shared" si="12"/>
        <v>0</v>
      </c>
      <c r="L182" s="58"/>
    </row>
    <row r="183" ht="25.5" spans="1:12">
      <c r="A183" s="35" t="s">
        <v>490</v>
      </c>
      <c r="B183" s="36" t="s">
        <v>491</v>
      </c>
      <c r="C183" s="37" t="s">
        <v>492</v>
      </c>
      <c r="D183" s="36" t="s">
        <v>373</v>
      </c>
      <c r="E183" s="36" t="s">
        <v>386</v>
      </c>
      <c r="F183" s="38">
        <v>3</v>
      </c>
      <c r="G183" s="38">
        <v>164.24</v>
      </c>
      <c r="H183" s="38">
        <f>ROUND(F183*G183,2)</f>
        <v>492.72</v>
      </c>
      <c r="I183" s="54"/>
      <c r="J183" s="59">
        <f t="shared" si="11"/>
        <v>164.24</v>
      </c>
      <c r="K183" s="59">
        <f t="shared" si="12"/>
        <v>492.72</v>
      </c>
      <c r="L183" s="60">
        <f t="shared" si="10"/>
        <v>0</v>
      </c>
    </row>
    <row r="184" ht="38.25" spans="1:12">
      <c r="A184" s="35" t="s">
        <v>493</v>
      </c>
      <c r="B184" s="36" t="s">
        <v>494</v>
      </c>
      <c r="C184" s="37" t="s">
        <v>495</v>
      </c>
      <c r="D184" s="36" t="s">
        <v>37</v>
      </c>
      <c r="E184" s="36" t="s">
        <v>51</v>
      </c>
      <c r="F184" s="38">
        <v>4</v>
      </c>
      <c r="G184" s="38">
        <v>53.74</v>
      </c>
      <c r="H184" s="38">
        <f>ROUND(F184*G184,2)</f>
        <v>214.96</v>
      </c>
      <c r="I184" s="54"/>
      <c r="J184" s="59">
        <f t="shared" si="11"/>
        <v>53.74</v>
      </c>
      <c r="K184" s="59">
        <f t="shared" si="12"/>
        <v>214.96</v>
      </c>
      <c r="L184" s="60">
        <f t="shared" si="10"/>
        <v>0</v>
      </c>
    </row>
    <row r="185" ht="25.5" spans="1:12">
      <c r="A185" s="35" t="s">
        <v>496</v>
      </c>
      <c r="B185" s="36" t="s">
        <v>497</v>
      </c>
      <c r="C185" s="37" t="s">
        <v>498</v>
      </c>
      <c r="D185" s="36" t="s">
        <v>37</v>
      </c>
      <c r="E185" s="36" t="s">
        <v>51</v>
      </c>
      <c r="F185" s="38">
        <v>8</v>
      </c>
      <c r="G185" s="38">
        <v>126.52</v>
      </c>
      <c r="H185" s="38">
        <f>ROUND(F185*G185,2)</f>
        <v>1012.16</v>
      </c>
      <c r="I185" s="54"/>
      <c r="J185" s="59">
        <f t="shared" si="11"/>
        <v>126.52</v>
      </c>
      <c r="K185" s="59">
        <f t="shared" si="12"/>
        <v>1012.16</v>
      </c>
      <c r="L185" s="60">
        <f t="shared" si="10"/>
        <v>0</v>
      </c>
    </row>
    <row r="186" ht="26.25" customHeight="1" spans="1:12">
      <c r="A186" s="29" t="s">
        <v>499</v>
      </c>
      <c r="B186" s="29" t="s">
        <v>500</v>
      </c>
      <c r="C186" s="30"/>
      <c r="D186" s="30"/>
      <c r="E186" s="30"/>
      <c r="F186" s="30"/>
      <c r="G186" s="30"/>
      <c r="H186" s="31">
        <f>SUBTOTAL(109,H187:H276)</f>
        <v>9169.89</v>
      </c>
      <c r="I186" s="54"/>
      <c r="J186" s="55">
        <f t="shared" si="11"/>
        <v>0</v>
      </c>
      <c r="K186" s="55">
        <f>SUBTOTAL(109,K187:K276)</f>
        <v>9169.89</v>
      </c>
      <c r="L186" s="56"/>
    </row>
    <row r="187" ht="24.75" customHeight="1" spans="1:12">
      <c r="A187" s="32" t="s">
        <v>501</v>
      </c>
      <c r="B187" s="32" t="s">
        <v>502</v>
      </c>
      <c r="C187" s="33"/>
      <c r="D187" s="33"/>
      <c r="E187" s="33"/>
      <c r="F187" s="33"/>
      <c r="G187" s="33"/>
      <c r="H187" s="34">
        <f>SUBTOTAL(109,H188:H200)</f>
        <v>579.68</v>
      </c>
      <c r="I187" s="54"/>
      <c r="J187" s="57">
        <f t="shared" si="11"/>
        <v>0</v>
      </c>
      <c r="K187" s="57">
        <f t="shared" si="12"/>
        <v>0</v>
      </c>
      <c r="L187" s="58"/>
    </row>
    <row r="188" ht="22.5" customHeight="1" spans="1:12">
      <c r="A188" s="39" t="s">
        <v>503</v>
      </c>
      <c r="B188" s="39" t="s">
        <v>504</v>
      </c>
      <c r="C188" s="40"/>
      <c r="D188" s="40"/>
      <c r="E188" s="40"/>
      <c r="F188" s="40"/>
      <c r="G188" s="40"/>
      <c r="H188" s="41">
        <f>SUBTOTAL(109,H189)</f>
        <v>133</v>
      </c>
      <c r="I188" s="54"/>
      <c r="J188" s="61">
        <f t="shared" si="11"/>
        <v>0</v>
      </c>
      <c r="K188" s="61">
        <f t="shared" si="12"/>
        <v>0</v>
      </c>
      <c r="L188" s="62"/>
    </row>
    <row r="189" ht="25.5" spans="1:12">
      <c r="A189" s="35" t="s">
        <v>505</v>
      </c>
      <c r="B189" s="36" t="s">
        <v>506</v>
      </c>
      <c r="C189" s="37" t="s">
        <v>507</v>
      </c>
      <c r="D189" s="36" t="s">
        <v>37</v>
      </c>
      <c r="E189" s="36" t="s">
        <v>57</v>
      </c>
      <c r="F189" s="38">
        <v>14</v>
      </c>
      <c r="G189" s="38">
        <v>9.5</v>
      </c>
      <c r="H189" s="38">
        <f>ROUND(F189*G189,2)</f>
        <v>133</v>
      </c>
      <c r="I189" s="54"/>
      <c r="J189" s="59">
        <f t="shared" si="11"/>
        <v>9.5</v>
      </c>
      <c r="K189" s="59">
        <f t="shared" si="12"/>
        <v>133</v>
      </c>
      <c r="L189" s="60">
        <f t="shared" si="10"/>
        <v>0</v>
      </c>
    </row>
    <row r="190" ht="22.5" customHeight="1" spans="1:12">
      <c r="A190" s="39" t="s">
        <v>508</v>
      </c>
      <c r="B190" s="39" t="s">
        <v>509</v>
      </c>
      <c r="C190" s="40"/>
      <c r="D190" s="40"/>
      <c r="E190" s="40"/>
      <c r="F190" s="40"/>
      <c r="G190" s="40"/>
      <c r="H190" s="41">
        <f>SUBTOTAL(109,H191:H193)</f>
        <v>67.5</v>
      </c>
      <c r="I190" s="54"/>
      <c r="J190" s="61">
        <f t="shared" si="11"/>
        <v>0</v>
      </c>
      <c r="K190" s="61">
        <f t="shared" si="12"/>
        <v>0</v>
      </c>
      <c r="L190" s="62"/>
    </row>
    <row r="191" ht="25.5" spans="1:12">
      <c r="A191" s="35" t="s">
        <v>510</v>
      </c>
      <c r="B191" s="36" t="s">
        <v>511</v>
      </c>
      <c r="C191" s="37" t="s">
        <v>512</v>
      </c>
      <c r="D191" s="36" t="s">
        <v>37</v>
      </c>
      <c r="E191" s="36" t="s">
        <v>51</v>
      </c>
      <c r="F191" s="38">
        <v>4</v>
      </c>
      <c r="G191" s="38">
        <v>8.1</v>
      </c>
      <c r="H191" s="38">
        <f>ROUND(F191*G191,2)</f>
        <v>32.4</v>
      </c>
      <c r="I191" s="54"/>
      <c r="J191" s="59">
        <f t="shared" si="11"/>
        <v>8.1</v>
      </c>
      <c r="K191" s="59">
        <f t="shared" si="12"/>
        <v>32.4</v>
      </c>
      <c r="L191" s="60">
        <f t="shared" si="10"/>
        <v>0</v>
      </c>
    </row>
    <row r="192" ht="25.5" spans="1:12">
      <c r="A192" s="35" t="s">
        <v>513</v>
      </c>
      <c r="B192" s="36" t="s">
        <v>514</v>
      </c>
      <c r="C192" s="37" t="s">
        <v>515</v>
      </c>
      <c r="D192" s="36" t="s">
        <v>37</v>
      </c>
      <c r="E192" s="36" t="s">
        <v>51</v>
      </c>
      <c r="F192" s="38">
        <v>3</v>
      </c>
      <c r="G192" s="38">
        <v>8.75</v>
      </c>
      <c r="H192" s="38">
        <f>ROUND(F192*G192,2)</f>
        <v>26.25</v>
      </c>
      <c r="I192" s="54"/>
      <c r="J192" s="59">
        <f t="shared" si="11"/>
        <v>8.75</v>
      </c>
      <c r="K192" s="59">
        <f t="shared" si="12"/>
        <v>26.25</v>
      </c>
      <c r="L192" s="60">
        <f t="shared" si="10"/>
        <v>0</v>
      </c>
    </row>
    <row r="193" ht="38.25" spans="1:12">
      <c r="A193" s="35" t="s">
        <v>516</v>
      </c>
      <c r="B193" s="36" t="s">
        <v>517</v>
      </c>
      <c r="C193" s="37" t="s">
        <v>518</v>
      </c>
      <c r="D193" s="36" t="s">
        <v>37</v>
      </c>
      <c r="E193" s="36" t="s">
        <v>51</v>
      </c>
      <c r="F193" s="38">
        <v>1</v>
      </c>
      <c r="G193" s="38">
        <v>8.85</v>
      </c>
      <c r="H193" s="38">
        <f>ROUND(F193*G193,2)</f>
        <v>8.85</v>
      </c>
      <c r="I193" s="54"/>
      <c r="J193" s="59">
        <f t="shared" si="11"/>
        <v>8.85</v>
      </c>
      <c r="K193" s="59">
        <f t="shared" si="12"/>
        <v>8.85</v>
      </c>
      <c r="L193" s="60">
        <f t="shared" si="10"/>
        <v>0</v>
      </c>
    </row>
    <row r="194" ht="22.5" customHeight="1" spans="1:12">
      <c r="A194" s="39" t="s">
        <v>519</v>
      </c>
      <c r="B194" s="39" t="s">
        <v>520</v>
      </c>
      <c r="C194" s="40"/>
      <c r="D194" s="40"/>
      <c r="E194" s="40"/>
      <c r="F194" s="40"/>
      <c r="G194" s="40"/>
      <c r="H194" s="41">
        <f>SUBTOTAL(109,H195)</f>
        <v>186.54</v>
      </c>
      <c r="I194" s="54"/>
      <c r="J194" s="61">
        <f t="shared" si="11"/>
        <v>0</v>
      </c>
      <c r="K194" s="61">
        <f t="shared" si="12"/>
        <v>0</v>
      </c>
      <c r="L194" s="62"/>
    </row>
    <row r="195" ht="25.5" spans="1:12">
      <c r="A195" s="35" t="s">
        <v>521</v>
      </c>
      <c r="B195" s="36" t="s">
        <v>522</v>
      </c>
      <c r="C195" s="37" t="s">
        <v>523</v>
      </c>
      <c r="D195" s="36" t="s">
        <v>37</v>
      </c>
      <c r="E195" s="36" t="s">
        <v>51</v>
      </c>
      <c r="F195" s="38">
        <v>1</v>
      </c>
      <c r="G195" s="38">
        <v>186.54</v>
      </c>
      <c r="H195" s="38">
        <f>ROUND(F195*G195,2)</f>
        <v>186.54</v>
      </c>
      <c r="I195" s="54"/>
      <c r="J195" s="59">
        <f t="shared" si="11"/>
        <v>186.54</v>
      </c>
      <c r="K195" s="59">
        <f t="shared" si="12"/>
        <v>186.54</v>
      </c>
      <c r="L195" s="60">
        <f t="shared" si="10"/>
        <v>0</v>
      </c>
    </row>
    <row r="196" ht="22.5" customHeight="1" spans="1:12">
      <c r="A196" s="39" t="s">
        <v>524</v>
      </c>
      <c r="B196" s="39" t="s">
        <v>525</v>
      </c>
      <c r="C196" s="40"/>
      <c r="D196" s="40"/>
      <c r="E196" s="40"/>
      <c r="F196" s="40"/>
      <c r="G196" s="40"/>
      <c r="H196" s="41">
        <f>SUBTOTAL(109,H197:H200)</f>
        <v>192.64</v>
      </c>
      <c r="I196" s="54"/>
      <c r="J196" s="61">
        <f t="shared" si="11"/>
        <v>0</v>
      </c>
      <c r="K196" s="61">
        <f t="shared" si="12"/>
        <v>0</v>
      </c>
      <c r="L196" s="62"/>
    </row>
    <row r="197" ht="25.5" spans="1:12">
      <c r="A197" s="35" t="s">
        <v>526</v>
      </c>
      <c r="B197" s="36" t="s">
        <v>527</v>
      </c>
      <c r="C197" s="37" t="s">
        <v>528</v>
      </c>
      <c r="D197" s="36" t="s">
        <v>37</v>
      </c>
      <c r="E197" s="36" t="s">
        <v>57</v>
      </c>
      <c r="F197" s="38">
        <v>5</v>
      </c>
      <c r="G197" s="38">
        <v>10.66</v>
      </c>
      <c r="H197" s="38">
        <f>ROUND(F197*G197,2)</f>
        <v>53.3</v>
      </c>
      <c r="I197" s="54"/>
      <c r="J197" s="59">
        <f t="shared" si="11"/>
        <v>10.66</v>
      </c>
      <c r="K197" s="59">
        <f t="shared" si="12"/>
        <v>53.3</v>
      </c>
      <c r="L197" s="60">
        <f t="shared" si="10"/>
        <v>0</v>
      </c>
    </row>
    <row r="198" ht="25.5" spans="1:12">
      <c r="A198" s="35" t="s">
        <v>529</v>
      </c>
      <c r="B198" s="36" t="s">
        <v>530</v>
      </c>
      <c r="C198" s="37" t="s">
        <v>531</v>
      </c>
      <c r="D198" s="36" t="s">
        <v>37</v>
      </c>
      <c r="E198" s="36" t="s">
        <v>57</v>
      </c>
      <c r="F198" s="38">
        <v>5</v>
      </c>
      <c r="G198" s="38">
        <v>10.57</v>
      </c>
      <c r="H198" s="38">
        <f>ROUND(F198*G198,2)</f>
        <v>52.85</v>
      </c>
      <c r="I198" s="54"/>
      <c r="J198" s="59">
        <f t="shared" si="11"/>
        <v>10.57</v>
      </c>
      <c r="K198" s="59">
        <f t="shared" si="12"/>
        <v>52.85</v>
      </c>
      <c r="L198" s="60">
        <f t="shared" si="10"/>
        <v>0</v>
      </c>
    </row>
    <row r="199" ht="25.5" spans="1:12">
      <c r="A199" s="35" t="s">
        <v>532</v>
      </c>
      <c r="B199" s="36" t="s">
        <v>72</v>
      </c>
      <c r="C199" s="37" t="s">
        <v>73</v>
      </c>
      <c r="D199" s="36" t="s">
        <v>37</v>
      </c>
      <c r="E199" s="36" t="s">
        <v>74</v>
      </c>
      <c r="F199" s="38">
        <v>1</v>
      </c>
      <c r="G199" s="38">
        <v>60.28</v>
      </c>
      <c r="H199" s="38">
        <f>ROUND(F199*G199,2)</f>
        <v>60.28</v>
      </c>
      <c r="I199" s="54"/>
      <c r="J199" s="59">
        <f t="shared" si="11"/>
        <v>60.28</v>
      </c>
      <c r="K199" s="59">
        <f t="shared" si="12"/>
        <v>60.28</v>
      </c>
      <c r="L199" s="60">
        <f t="shared" si="10"/>
        <v>0</v>
      </c>
    </row>
    <row r="200" spans="1:12">
      <c r="A200" s="35" t="s">
        <v>533</v>
      </c>
      <c r="B200" s="36" t="s">
        <v>79</v>
      </c>
      <c r="C200" s="37" t="s">
        <v>80</v>
      </c>
      <c r="D200" s="36" t="s">
        <v>37</v>
      </c>
      <c r="E200" s="36" t="s">
        <v>74</v>
      </c>
      <c r="F200" s="38">
        <v>1</v>
      </c>
      <c r="G200" s="38">
        <v>26.21</v>
      </c>
      <c r="H200" s="38">
        <f>ROUND(F200*G200,2)</f>
        <v>26.21</v>
      </c>
      <c r="I200" s="54"/>
      <c r="J200" s="59">
        <f t="shared" si="11"/>
        <v>26.21</v>
      </c>
      <c r="K200" s="59">
        <f t="shared" si="12"/>
        <v>26.21</v>
      </c>
      <c r="L200" s="60">
        <f t="shared" ref="L200:L262" si="16">1-J200/G200</f>
        <v>0</v>
      </c>
    </row>
    <row r="201" ht="24.75" customHeight="1" spans="1:12">
      <c r="A201" s="32" t="s">
        <v>534</v>
      </c>
      <c r="B201" s="32" t="s">
        <v>535</v>
      </c>
      <c r="C201" s="33"/>
      <c r="D201" s="33"/>
      <c r="E201" s="33"/>
      <c r="F201" s="33"/>
      <c r="G201" s="33"/>
      <c r="H201" s="34">
        <f>SUBTOTAL(109,H202:H224)</f>
        <v>2365.38</v>
      </c>
      <c r="I201" s="54"/>
      <c r="J201" s="57">
        <f t="shared" si="11"/>
        <v>0</v>
      </c>
      <c r="K201" s="57">
        <f t="shared" si="12"/>
        <v>0</v>
      </c>
      <c r="L201" s="58"/>
    </row>
    <row r="202" ht="22.5" customHeight="1" spans="1:12">
      <c r="A202" s="39" t="s">
        <v>536</v>
      </c>
      <c r="B202" s="39" t="s">
        <v>537</v>
      </c>
      <c r="C202" s="40"/>
      <c r="D202" s="40"/>
      <c r="E202" s="40"/>
      <c r="F202" s="40"/>
      <c r="G202" s="40"/>
      <c r="H202" s="41">
        <f>SUBTOTAL(109,H203:H204)</f>
        <v>930.22</v>
      </c>
      <c r="I202" s="54"/>
      <c r="J202" s="61">
        <f t="shared" ref="J202:J265" si="17">G202-G202*$K$5</f>
        <v>0</v>
      </c>
      <c r="K202" s="61">
        <f t="shared" si="12"/>
        <v>0</v>
      </c>
      <c r="L202" s="62"/>
    </row>
    <row r="203" ht="25.5" spans="1:12">
      <c r="A203" s="35" t="s">
        <v>538</v>
      </c>
      <c r="B203" s="36" t="s">
        <v>539</v>
      </c>
      <c r="C203" s="37" t="s">
        <v>540</v>
      </c>
      <c r="D203" s="36" t="s">
        <v>37</v>
      </c>
      <c r="E203" s="36" t="s">
        <v>57</v>
      </c>
      <c r="F203" s="38">
        <v>31</v>
      </c>
      <c r="G203" s="38">
        <v>16.78</v>
      </c>
      <c r="H203" s="38">
        <f>ROUND(F203*G203,2)</f>
        <v>520.18</v>
      </c>
      <c r="I203" s="54"/>
      <c r="J203" s="59">
        <f t="shared" si="17"/>
        <v>16.78</v>
      </c>
      <c r="K203" s="59">
        <f t="shared" ref="K203:K266" si="18">ROUND(J203*F203,2)</f>
        <v>520.18</v>
      </c>
      <c r="L203" s="60">
        <f t="shared" si="16"/>
        <v>0</v>
      </c>
    </row>
    <row r="204" ht="25.5" spans="1:12">
      <c r="A204" s="35" t="s">
        <v>541</v>
      </c>
      <c r="B204" s="36" t="s">
        <v>542</v>
      </c>
      <c r="C204" s="37" t="s">
        <v>543</v>
      </c>
      <c r="D204" s="36" t="s">
        <v>37</v>
      </c>
      <c r="E204" s="36" t="s">
        <v>57</v>
      </c>
      <c r="F204" s="38">
        <v>18</v>
      </c>
      <c r="G204" s="38">
        <v>22.78</v>
      </c>
      <c r="H204" s="38">
        <f>ROUND(F204*G204,2)</f>
        <v>410.04</v>
      </c>
      <c r="I204" s="54"/>
      <c r="J204" s="59">
        <f t="shared" si="17"/>
        <v>22.78</v>
      </c>
      <c r="K204" s="59">
        <f t="shared" si="18"/>
        <v>410.04</v>
      </c>
      <c r="L204" s="60">
        <f t="shared" si="16"/>
        <v>0</v>
      </c>
    </row>
    <row r="205" ht="22.5" customHeight="1" spans="1:12">
      <c r="A205" s="39" t="s">
        <v>544</v>
      </c>
      <c r="B205" s="39" t="s">
        <v>509</v>
      </c>
      <c r="C205" s="40"/>
      <c r="D205" s="40"/>
      <c r="E205" s="40"/>
      <c r="F205" s="40"/>
      <c r="G205" s="40"/>
      <c r="H205" s="41">
        <f>SUBTOTAL(109,H206:H213)</f>
        <v>371.5</v>
      </c>
      <c r="I205" s="54"/>
      <c r="J205" s="61">
        <f t="shared" si="17"/>
        <v>0</v>
      </c>
      <c r="K205" s="61">
        <f t="shared" si="18"/>
        <v>0</v>
      </c>
      <c r="L205" s="62"/>
    </row>
    <row r="206" ht="38.25" spans="1:12">
      <c r="A206" s="35" t="s">
        <v>545</v>
      </c>
      <c r="B206" s="36" t="s">
        <v>546</v>
      </c>
      <c r="C206" s="37" t="s">
        <v>547</v>
      </c>
      <c r="D206" s="36" t="s">
        <v>37</v>
      </c>
      <c r="E206" s="36" t="s">
        <v>51</v>
      </c>
      <c r="F206" s="38">
        <v>8</v>
      </c>
      <c r="G206" s="38">
        <v>3.61</v>
      </c>
      <c r="H206" s="38">
        <f t="shared" ref="H206:H213" si="19">ROUND(F206*G206,2)</f>
        <v>28.88</v>
      </c>
      <c r="I206" s="54"/>
      <c r="J206" s="59">
        <f t="shared" si="17"/>
        <v>3.61</v>
      </c>
      <c r="K206" s="59">
        <f t="shared" si="18"/>
        <v>28.88</v>
      </c>
      <c r="L206" s="60">
        <f t="shared" si="16"/>
        <v>0</v>
      </c>
    </row>
    <row r="207" ht="25.5" spans="1:12">
      <c r="A207" s="35" t="s">
        <v>548</v>
      </c>
      <c r="B207" s="36" t="s">
        <v>549</v>
      </c>
      <c r="C207" s="37" t="s">
        <v>550</v>
      </c>
      <c r="D207" s="36" t="s">
        <v>37</v>
      </c>
      <c r="E207" s="36" t="s">
        <v>51</v>
      </c>
      <c r="F207" s="38">
        <v>12</v>
      </c>
      <c r="G207" s="38">
        <v>6.95</v>
      </c>
      <c r="H207" s="38">
        <f t="shared" si="19"/>
        <v>83.4</v>
      </c>
      <c r="I207" s="54"/>
      <c r="J207" s="59">
        <f t="shared" si="17"/>
        <v>6.95</v>
      </c>
      <c r="K207" s="59">
        <f t="shared" si="18"/>
        <v>83.4</v>
      </c>
      <c r="L207" s="60">
        <f t="shared" si="16"/>
        <v>0</v>
      </c>
    </row>
    <row r="208" ht="25.5" spans="1:12">
      <c r="A208" s="35" t="s">
        <v>551</v>
      </c>
      <c r="B208" s="36" t="s">
        <v>552</v>
      </c>
      <c r="C208" s="37" t="s">
        <v>553</v>
      </c>
      <c r="D208" s="36" t="s">
        <v>37</v>
      </c>
      <c r="E208" s="36" t="s">
        <v>51</v>
      </c>
      <c r="F208" s="38">
        <v>5</v>
      </c>
      <c r="G208" s="38">
        <v>9.28</v>
      </c>
      <c r="H208" s="38">
        <f t="shared" si="19"/>
        <v>46.4</v>
      </c>
      <c r="I208" s="54"/>
      <c r="J208" s="59">
        <f t="shared" si="17"/>
        <v>9.28</v>
      </c>
      <c r="K208" s="59">
        <f t="shared" si="18"/>
        <v>46.4</v>
      </c>
      <c r="L208" s="60">
        <f t="shared" si="16"/>
        <v>0</v>
      </c>
    </row>
    <row r="209" ht="25.5" spans="1:12">
      <c r="A209" s="35" t="s">
        <v>554</v>
      </c>
      <c r="B209" s="36" t="s">
        <v>555</v>
      </c>
      <c r="C209" s="37" t="s">
        <v>556</v>
      </c>
      <c r="D209" s="36" t="s">
        <v>37</v>
      </c>
      <c r="E209" s="36" t="s">
        <v>51</v>
      </c>
      <c r="F209" s="38">
        <v>1</v>
      </c>
      <c r="G209" s="38">
        <v>13.38</v>
      </c>
      <c r="H209" s="38">
        <f t="shared" si="19"/>
        <v>13.38</v>
      </c>
      <c r="I209" s="54"/>
      <c r="J209" s="59">
        <f t="shared" si="17"/>
        <v>13.38</v>
      </c>
      <c r="K209" s="59">
        <f t="shared" si="18"/>
        <v>13.38</v>
      </c>
      <c r="L209" s="60">
        <f t="shared" si="16"/>
        <v>0</v>
      </c>
    </row>
    <row r="210" ht="25.5" spans="1:12">
      <c r="A210" s="35" t="s">
        <v>557</v>
      </c>
      <c r="B210" s="36" t="s">
        <v>558</v>
      </c>
      <c r="C210" s="37" t="s">
        <v>559</v>
      </c>
      <c r="D210" s="36" t="s">
        <v>37</v>
      </c>
      <c r="E210" s="36" t="s">
        <v>51</v>
      </c>
      <c r="F210" s="38">
        <v>6</v>
      </c>
      <c r="G210" s="38">
        <v>9.62</v>
      </c>
      <c r="H210" s="38">
        <f t="shared" si="19"/>
        <v>57.72</v>
      </c>
      <c r="I210" s="54"/>
      <c r="J210" s="59">
        <f t="shared" si="17"/>
        <v>9.62</v>
      </c>
      <c r="K210" s="59">
        <f t="shared" si="18"/>
        <v>57.72</v>
      </c>
      <c r="L210" s="60">
        <f t="shared" si="16"/>
        <v>0</v>
      </c>
    </row>
    <row r="211" ht="25.5" spans="1:12">
      <c r="A211" s="35" t="s">
        <v>560</v>
      </c>
      <c r="B211" s="36" t="s">
        <v>561</v>
      </c>
      <c r="C211" s="37" t="s">
        <v>562</v>
      </c>
      <c r="D211" s="36" t="s">
        <v>37</v>
      </c>
      <c r="E211" s="36" t="s">
        <v>51</v>
      </c>
      <c r="F211" s="38">
        <v>4</v>
      </c>
      <c r="G211" s="38">
        <v>7.02</v>
      </c>
      <c r="H211" s="38">
        <f t="shared" si="19"/>
        <v>28.08</v>
      </c>
      <c r="I211" s="54"/>
      <c r="J211" s="59">
        <f t="shared" si="17"/>
        <v>7.02</v>
      </c>
      <c r="K211" s="59">
        <f t="shared" si="18"/>
        <v>28.08</v>
      </c>
      <c r="L211" s="60">
        <f t="shared" si="16"/>
        <v>0</v>
      </c>
    </row>
    <row r="212" ht="38.25" spans="1:12">
      <c r="A212" s="35" t="s">
        <v>563</v>
      </c>
      <c r="B212" s="36" t="s">
        <v>564</v>
      </c>
      <c r="C212" s="37" t="s">
        <v>565</v>
      </c>
      <c r="D212" s="36" t="s">
        <v>37</v>
      </c>
      <c r="E212" s="36" t="s">
        <v>51</v>
      </c>
      <c r="F212" s="38">
        <v>8</v>
      </c>
      <c r="G212" s="38">
        <v>10.54</v>
      </c>
      <c r="H212" s="38">
        <f t="shared" si="19"/>
        <v>84.32</v>
      </c>
      <c r="I212" s="54"/>
      <c r="J212" s="59">
        <f t="shared" si="17"/>
        <v>10.54</v>
      </c>
      <c r="K212" s="59">
        <f t="shared" si="18"/>
        <v>84.32</v>
      </c>
      <c r="L212" s="60">
        <f t="shared" si="16"/>
        <v>0</v>
      </c>
    </row>
    <row r="213" ht="38.25" spans="1:12">
      <c r="A213" s="35" t="s">
        <v>566</v>
      </c>
      <c r="B213" s="36" t="s">
        <v>567</v>
      </c>
      <c r="C213" s="37" t="s">
        <v>568</v>
      </c>
      <c r="D213" s="36" t="s">
        <v>37</v>
      </c>
      <c r="E213" s="36" t="s">
        <v>51</v>
      </c>
      <c r="F213" s="38">
        <v>2</v>
      </c>
      <c r="G213" s="38">
        <v>14.66</v>
      </c>
      <c r="H213" s="38">
        <f t="shared" si="19"/>
        <v>29.32</v>
      </c>
      <c r="I213" s="54"/>
      <c r="J213" s="59">
        <f t="shared" si="17"/>
        <v>14.66</v>
      </c>
      <c r="K213" s="59">
        <f t="shared" si="18"/>
        <v>29.32</v>
      </c>
      <c r="L213" s="60">
        <f t="shared" si="16"/>
        <v>0</v>
      </c>
    </row>
    <row r="214" ht="22.5" customHeight="1" spans="1:12">
      <c r="A214" s="39" t="s">
        <v>569</v>
      </c>
      <c r="B214" s="39" t="s">
        <v>570</v>
      </c>
      <c r="C214" s="40"/>
      <c r="D214" s="40"/>
      <c r="E214" s="40"/>
      <c r="F214" s="40"/>
      <c r="G214" s="40"/>
      <c r="H214" s="41">
        <f>SUBTOTAL(109,H215:H218)</f>
        <v>429.15</v>
      </c>
      <c r="I214" s="54"/>
      <c r="J214" s="61">
        <f t="shared" si="17"/>
        <v>0</v>
      </c>
      <c r="K214" s="61">
        <f t="shared" si="18"/>
        <v>0</v>
      </c>
      <c r="L214" s="62"/>
    </row>
    <row r="215" ht="25.5" spans="1:12">
      <c r="A215" s="35" t="s">
        <v>571</v>
      </c>
      <c r="B215" s="36" t="s">
        <v>572</v>
      </c>
      <c r="C215" s="37" t="s">
        <v>573</v>
      </c>
      <c r="D215" s="36" t="s">
        <v>37</v>
      </c>
      <c r="E215" s="36" t="s">
        <v>51</v>
      </c>
      <c r="F215" s="38">
        <v>4</v>
      </c>
      <c r="G215" s="38">
        <v>33.62</v>
      </c>
      <c r="H215" s="38">
        <f>ROUND(F215*G215,2)</f>
        <v>134.48</v>
      </c>
      <c r="I215" s="54"/>
      <c r="J215" s="59">
        <f t="shared" si="17"/>
        <v>33.62</v>
      </c>
      <c r="K215" s="59">
        <f t="shared" si="18"/>
        <v>134.48</v>
      </c>
      <c r="L215" s="60">
        <f t="shared" si="16"/>
        <v>0</v>
      </c>
    </row>
    <row r="216" ht="25.5" spans="1:12">
      <c r="A216" s="35" t="s">
        <v>574</v>
      </c>
      <c r="B216" s="36" t="s">
        <v>575</v>
      </c>
      <c r="C216" s="37" t="s">
        <v>576</v>
      </c>
      <c r="D216" s="36" t="s">
        <v>37</v>
      </c>
      <c r="E216" s="36" t="s">
        <v>51</v>
      </c>
      <c r="F216" s="38">
        <v>1</v>
      </c>
      <c r="G216" s="38">
        <v>117.68</v>
      </c>
      <c r="H216" s="38">
        <f>ROUND(F216*G216,2)</f>
        <v>117.68</v>
      </c>
      <c r="I216" s="54"/>
      <c r="J216" s="59">
        <f t="shared" si="17"/>
        <v>117.68</v>
      </c>
      <c r="K216" s="59">
        <f t="shared" si="18"/>
        <v>117.68</v>
      </c>
      <c r="L216" s="60">
        <f t="shared" si="16"/>
        <v>0</v>
      </c>
    </row>
    <row r="217" ht="38.25" spans="1:12">
      <c r="A217" s="35" t="s">
        <v>577</v>
      </c>
      <c r="B217" s="36" t="s">
        <v>578</v>
      </c>
      <c r="C217" s="37" t="s">
        <v>579</v>
      </c>
      <c r="D217" s="36" t="s">
        <v>37</v>
      </c>
      <c r="E217" s="36" t="s">
        <v>51</v>
      </c>
      <c r="F217" s="38">
        <v>1</v>
      </c>
      <c r="G217" s="38">
        <v>122.59</v>
      </c>
      <c r="H217" s="38">
        <f>ROUND(F217*G217,2)</f>
        <v>122.59</v>
      </c>
      <c r="I217" s="54"/>
      <c r="J217" s="59">
        <f t="shared" si="17"/>
        <v>122.59</v>
      </c>
      <c r="K217" s="59">
        <f t="shared" si="18"/>
        <v>122.59</v>
      </c>
      <c r="L217" s="60">
        <f t="shared" si="16"/>
        <v>0</v>
      </c>
    </row>
    <row r="218" spans="1:12">
      <c r="A218" s="35" t="s">
        <v>580</v>
      </c>
      <c r="B218" s="36" t="s">
        <v>581</v>
      </c>
      <c r="C218" s="37" t="s">
        <v>582</v>
      </c>
      <c r="D218" s="36" t="s">
        <v>84</v>
      </c>
      <c r="E218" s="36" t="s">
        <v>51</v>
      </c>
      <c r="F218" s="38">
        <v>1</v>
      </c>
      <c r="G218" s="38">
        <v>54.4</v>
      </c>
      <c r="H218" s="38">
        <f>ROUND(F218*G218,2)</f>
        <v>54.4</v>
      </c>
      <c r="I218" s="54"/>
      <c r="J218" s="59">
        <f t="shared" si="17"/>
        <v>54.4</v>
      </c>
      <c r="K218" s="59">
        <f t="shared" si="18"/>
        <v>54.4</v>
      </c>
      <c r="L218" s="60">
        <f t="shared" si="16"/>
        <v>0</v>
      </c>
    </row>
    <row r="219" ht="22.5" customHeight="1" spans="1:12">
      <c r="A219" s="39" t="s">
        <v>583</v>
      </c>
      <c r="B219" s="39" t="s">
        <v>525</v>
      </c>
      <c r="C219" s="40"/>
      <c r="D219" s="40"/>
      <c r="E219" s="40"/>
      <c r="F219" s="40"/>
      <c r="G219" s="40"/>
      <c r="H219" s="41">
        <f>SUBTOTAL(109,H220:H224)</f>
        <v>634.51</v>
      </c>
      <c r="I219" s="54"/>
      <c r="J219" s="61">
        <f t="shared" si="17"/>
        <v>0</v>
      </c>
      <c r="K219" s="61">
        <f t="shared" si="18"/>
        <v>0</v>
      </c>
      <c r="L219" s="62"/>
    </row>
    <row r="220" ht="25.5" spans="1:12">
      <c r="A220" s="35" t="s">
        <v>584</v>
      </c>
      <c r="B220" s="36" t="s">
        <v>527</v>
      </c>
      <c r="C220" s="37" t="s">
        <v>528</v>
      </c>
      <c r="D220" s="36" t="s">
        <v>37</v>
      </c>
      <c r="E220" s="36" t="s">
        <v>57</v>
      </c>
      <c r="F220" s="38">
        <v>21</v>
      </c>
      <c r="G220" s="38">
        <v>10.66</v>
      </c>
      <c r="H220" s="38">
        <f>ROUND(F220*G220,2)</f>
        <v>223.86</v>
      </c>
      <c r="I220" s="54"/>
      <c r="J220" s="59">
        <f t="shared" si="17"/>
        <v>10.66</v>
      </c>
      <c r="K220" s="59">
        <f t="shared" si="18"/>
        <v>223.86</v>
      </c>
      <c r="L220" s="60">
        <f t="shared" si="16"/>
        <v>0</v>
      </c>
    </row>
    <row r="221" ht="25.5" spans="1:12">
      <c r="A221" s="35" t="s">
        <v>585</v>
      </c>
      <c r="B221" s="36" t="s">
        <v>530</v>
      </c>
      <c r="C221" s="37" t="s">
        <v>531</v>
      </c>
      <c r="D221" s="36" t="s">
        <v>37</v>
      </c>
      <c r="E221" s="36" t="s">
        <v>57</v>
      </c>
      <c r="F221" s="38">
        <v>21</v>
      </c>
      <c r="G221" s="38">
        <v>10.57</v>
      </c>
      <c r="H221" s="38">
        <f>ROUND(F221*G221,2)</f>
        <v>221.97</v>
      </c>
      <c r="I221" s="54"/>
      <c r="J221" s="59">
        <f t="shared" si="17"/>
        <v>10.57</v>
      </c>
      <c r="K221" s="59">
        <f t="shared" si="18"/>
        <v>221.97</v>
      </c>
      <c r="L221" s="60">
        <f t="shared" si="16"/>
        <v>0</v>
      </c>
    </row>
    <row r="222" ht="25.5" spans="1:12">
      <c r="A222" s="35" t="s">
        <v>586</v>
      </c>
      <c r="B222" s="36" t="s">
        <v>72</v>
      </c>
      <c r="C222" s="37" t="s">
        <v>73</v>
      </c>
      <c r="D222" s="36" t="s">
        <v>37</v>
      </c>
      <c r="E222" s="36" t="s">
        <v>74</v>
      </c>
      <c r="F222" s="38">
        <v>1</v>
      </c>
      <c r="G222" s="38">
        <v>60.28</v>
      </c>
      <c r="H222" s="38">
        <f>ROUND(F222*G222,2)</f>
        <v>60.28</v>
      </c>
      <c r="I222" s="54"/>
      <c r="J222" s="59">
        <f t="shared" si="17"/>
        <v>60.28</v>
      </c>
      <c r="K222" s="59">
        <f t="shared" si="18"/>
        <v>60.28</v>
      </c>
      <c r="L222" s="60">
        <f t="shared" si="16"/>
        <v>0</v>
      </c>
    </row>
    <row r="223" ht="23.25" customHeight="1" spans="1:12">
      <c r="A223" s="35" t="s">
        <v>587</v>
      </c>
      <c r="B223" s="36" t="s">
        <v>79</v>
      </c>
      <c r="C223" s="37" t="s">
        <v>80</v>
      </c>
      <c r="D223" s="36" t="s">
        <v>37</v>
      </c>
      <c r="E223" s="36" t="s">
        <v>74</v>
      </c>
      <c r="F223" s="38">
        <v>1</v>
      </c>
      <c r="G223" s="38">
        <v>26.21</v>
      </c>
      <c r="H223" s="38">
        <f>ROUND(F223*G223,2)</f>
        <v>26.21</v>
      </c>
      <c r="I223" s="54"/>
      <c r="J223" s="59">
        <f t="shared" si="17"/>
        <v>26.21</v>
      </c>
      <c r="K223" s="59">
        <f t="shared" si="18"/>
        <v>26.21</v>
      </c>
      <c r="L223" s="60">
        <f t="shared" si="16"/>
        <v>0</v>
      </c>
    </row>
    <row r="224" ht="38.25" spans="1:12">
      <c r="A224" s="35" t="s">
        <v>588</v>
      </c>
      <c r="B224" s="36" t="s">
        <v>589</v>
      </c>
      <c r="C224" s="37" t="s">
        <v>590</v>
      </c>
      <c r="D224" s="36" t="s">
        <v>37</v>
      </c>
      <c r="E224" s="36" t="s">
        <v>57</v>
      </c>
      <c r="F224" s="38">
        <v>11</v>
      </c>
      <c r="G224" s="38">
        <v>9.29</v>
      </c>
      <c r="H224" s="38">
        <f>ROUND(F224*G224,2)</f>
        <v>102.19</v>
      </c>
      <c r="I224" s="54"/>
      <c r="J224" s="59">
        <f t="shared" si="17"/>
        <v>9.29</v>
      </c>
      <c r="K224" s="59">
        <f t="shared" si="18"/>
        <v>102.19</v>
      </c>
      <c r="L224" s="60">
        <f t="shared" si="16"/>
        <v>0</v>
      </c>
    </row>
    <row r="225" ht="24.75" customHeight="1" spans="1:12">
      <c r="A225" s="32" t="s">
        <v>591</v>
      </c>
      <c r="B225" s="32" t="s">
        <v>592</v>
      </c>
      <c r="C225" s="33"/>
      <c r="D225" s="33"/>
      <c r="E225" s="33"/>
      <c r="F225" s="33"/>
      <c r="G225" s="33"/>
      <c r="H225" s="34">
        <f>SUBTOTAL(109,H226:H256)</f>
        <v>1815.23</v>
      </c>
      <c r="I225" s="54"/>
      <c r="J225" s="57">
        <f t="shared" si="17"/>
        <v>0</v>
      </c>
      <c r="K225" s="57">
        <f t="shared" si="18"/>
        <v>0</v>
      </c>
      <c r="L225" s="58"/>
    </row>
    <row r="226" ht="22.5" customHeight="1" spans="1:12">
      <c r="A226" s="39" t="s">
        <v>593</v>
      </c>
      <c r="B226" s="39" t="s">
        <v>594</v>
      </c>
      <c r="C226" s="40"/>
      <c r="D226" s="40"/>
      <c r="E226" s="40"/>
      <c r="F226" s="40"/>
      <c r="G226" s="40"/>
      <c r="H226" s="41">
        <f>SUBTOTAL(109,H227:H229)</f>
        <v>612.35</v>
      </c>
      <c r="I226" s="54"/>
      <c r="J226" s="61">
        <f t="shared" si="17"/>
        <v>0</v>
      </c>
      <c r="K226" s="61">
        <f t="shared" si="18"/>
        <v>0</v>
      </c>
      <c r="L226" s="62"/>
    </row>
    <row r="227" ht="38.25" spans="1:12">
      <c r="A227" s="35" t="s">
        <v>595</v>
      </c>
      <c r="B227" s="36" t="s">
        <v>596</v>
      </c>
      <c r="C227" s="37" t="s">
        <v>597</v>
      </c>
      <c r="D227" s="36" t="s">
        <v>37</v>
      </c>
      <c r="E227" s="36" t="s">
        <v>57</v>
      </c>
      <c r="F227" s="38">
        <v>7</v>
      </c>
      <c r="G227" s="38">
        <v>14.6</v>
      </c>
      <c r="H227" s="38">
        <f>ROUND(F227*G227,2)</f>
        <v>102.2</v>
      </c>
      <c r="I227" s="54"/>
      <c r="J227" s="59">
        <f t="shared" si="17"/>
        <v>14.6</v>
      </c>
      <c r="K227" s="59">
        <f t="shared" si="18"/>
        <v>102.2</v>
      </c>
      <c r="L227" s="60">
        <f t="shared" si="16"/>
        <v>0</v>
      </c>
    </row>
    <row r="228" ht="25.5" spans="1:12">
      <c r="A228" s="35" t="s">
        <v>598</v>
      </c>
      <c r="B228" s="36" t="s">
        <v>599</v>
      </c>
      <c r="C228" s="37" t="s">
        <v>600</v>
      </c>
      <c r="D228" s="36" t="s">
        <v>37</v>
      </c>
      <c r="E228" s="36" t="s">
        <v>57</v>
      </c>
      <c r="F228" s="38">
        <v>7</v>
      </c>
      <c r="G228" s="38">
        <v>7.57</v>
      </c>
      <c r="H228" s="38">
        <f>ROUND(F228*G228,2)</f>
        <v>52.99</v>
      </c>
      <c r="I228" s="54"/>
      <c r="J228" s="59">
        <f t="shared" si="17"/>
        <v>7.57</v>
      </c>
      <c r="K228" s="59">
        <f t="shared" si="18"/>
        <v>52.99</v>
      </c>
      <c r="L228" s="60">
        <f t="shared" si="16"/>
        <v>0</v>
      </c>
    </row>
    <row r="229" ht="38.25" spans="1:12">
      <c r="A229" s="35" t="s">
        <v>601</v>
      </c>
      <c r="B229" s="36" t="s">
        <v>602</v>
      </c>
      <c r="C229" s="37" t="s">
        <v>603</v>
      </c>
      <c r="D229" s="36" t="s">
        <v>37</v>
      </c>
      <c r="E229" s="36" t="s">
        <v>57</v>
      </c>
      <c r="F229" s="38">
        <v>11</v>
      </c>
      <c r="G229" s="38">
        <v>41.56</v>
      </c>
      <c r="H229" s="38">
        <f>ROUND(F229*G229,2)</f>
        <v>457.16</v>
      </c>
      <c r="I229" s="54"/>
      <c r="J229" s="59">
        <f t="shared" si="17"/>
        <v>41.56</v>
      </c>
      <c r="K229" s="59">
        <f t="shared" si="18"/>
        <v>457.16</v>
      </c>
      <c r="L229" s="60">
        <f t="shared" si="16"/>
        <v>0</v>
      </c>
    </row>
    <row r="230" ht="22.5" customHeight="1" spans="1:12">
      <c r="A230" s="39" t="s">
        <v>604</v>
      </c>
      <c r="B230" s="39" t="s">
        <v>605</v>
      </c>
      <c r="C230" s="40"/>
      <c r="D230" s="40"/>
      <c r="E230" s="40"/>
      <c r="F230" s="40"/>
      <c r="G230" s="40"/>
      <c r="H230" s="41">
        <f>SUBTOTAL(109,H231:H244)</f>
        <v>422.84</v>
      </c>
      <c r="I230" s="54"/>
      <c r="J230" s="61">
        <f t="shared" si="17"/>
        <v>0</v>
      </c>
      <c r="K230" s="61">
        <f t="shared" si="18"/>
        <v>0</v>
      </c>
      <c r="L230" s="62"/>
    </row>
    <row r="231" ht="38.25" spans="1:12">
      <c r="A231" s="35" t="s">
        <v>606</v>
      </c>
      <c r="B231" s="36" t="s">
        <v>607</v>
      </c>
      <c r="C231" s="37" t="s">
        <v>608</v>
      </c>
      <c r="D231" s="36" t="s">
        <v>37</v>
      </c>
      <c r="E231" s="36" t="s">
        <v>51</v>
      </c>
      <c r="F231" s="38">
        <v>4</v>
      </c>
      <c r="G231" s="38">
        <v>8.11</v>
      </c>
      <c r="H231" s="38">
        <f t="shared" ref="H231:H244" si="20">ROUND(F231*G231,2)</f>
        <v>32.44</v>
      </c>
      <c r="I231" s="54"/>
      <c r="J231" s="59">
        <f t="shared" si="17"/>
        <v>8.11</v>
      </c>
      <c r="K231" s="59">
        <f t="shared" si="18"/>
        <v>32.44</v>
      </c>
      <c r="L231" s="60">
        <f t="shared" si="16"/>
        <v>0</v>
      </c>
    </row>
    <row r="232" ht="38.25" spans="1:12">
      <c r="A232" s="35" t="s">
        <v>609</v>
      </c>
      <c r="B232" s="36" t="s">
        <v>610</v>
      </c>
      <c r="C232" s="37" t="s">
        <v>611</v>
      </c>
      <c r="D232" s="36" t="s">
        <v>37</v>
      </c>
      <c r="E232" s="36" t="s">
        <v>51</v>
      </c>
      <c r="F232" s="38">
        <v>8</v>
      </c>
      <c r="G232" s="38">
        <v>7.04</v>
      </c>
      <c r="H232" s="38">
        <f t="shared" si="20"/>
        <v>56.32</v>
      </c>
      <c r="I232" s="54"/>
      <c r="J232" s="59">
        <f t="shared" si="17"/>
        <v>7.04</v>
      </c>
      <c r="K232" s="59">
        <f t="shared" si="18"/>
        <v>56.32</v>
      </c>
      <c r="L232" s="60">
        <f t="shared" si="16"/>
        <v>0</v>
      </c>
    </row>
    <row r="233" ht="38.25" spans="1:12">
      <c r="A233" s="35" t="s">
        <v>612</v>
      </c>
      <c r="B233" s="36" t="s">
        <v>613</v>
      </c>
      <c r="C233" s="37" t="s">
        <v>614</v>
      </c>
      <c r="D233" s="36" t="s">
        <v>37</v>
      </c>
      <c r="E233" s="36" t="s">
        <v>51</v>
      </c>
      <c r="F233" s="38">
        <v>2</v>
      </c>
      <c r="G233" s="38">
        <v>17.48</v>
      </c>
      <c r="H233" s="38">
        <f t="shared" si="20"/>
        <v>34.96</v>
      </c>
      <c r="I233" s="54"/>
      <c r="J233" s="59">
        <f t="shared" si="17"/>
        <v>17.48</v>
      </c>
      <c r="K233" s="59">
        <f t="shared" si="18"/>
        <v>34.96</v>
      </c>
      <c r="L233" s="60">
        <f t="shared" si="16"/>
        <v>0</v>
      </c>
    </row>
    <row r="234" ht="38.25" spans="1:12">
      <c r="A234" s="35" t="s">
        <v>615</v>
      </c>
      <c r="B234" s="36" t="s">
        <v>616</v>
      </c>
      <c r="C234" s="37" t="s">
        <v>617</v>
      </c>
      <c r="D234" s="36" t="s">
        <v>37</v>
      </c>
      <c r="E234" s="36" t="s">
        <v>51</v>
      </c>
      <c r="F234" s="38">
        <v>3</v>
      </c>
      <c r="G234" s="38">
        <v>5.03</v>
      </c>
      <c r="H234" s="38">
        <f t="shared" si="20"/>
        <v>15.09</v>
      </c>
      <c r="I234" s="54"/>
      <c r="J234" s="59">
        <f t="shared" si="17"/>
        <v>5.03</v>
      </c>
      <c r="K234" s="59">
        <f t="shared" si="18"/>
        <v>15.09</v>
      </c>
      <c r="L234" s="60">
        <f t="shared" si="16"/>
        <v>0</v>
      </c>
    </row>
    <row r="235" ht="38.25" spans="1:12">
      <c r="A235" s="35" t="s">
        <v>618</v>
      </c>
      <c r="B235" s="36" t="s">
        <v>619</v>
      </c>
      <c r="C235" s="37" t="s">
        <v>620</v>
      </c>
      <c r="D235" s="36" t="s">
        <v>37</v>
      </c>
      <c r="E235" s="36" t="s">
        <v>51</v>
      </c>
      <c r="F235" s="38">
        <v>6</v>
      </c>
      <c r="G235" s="38">
        <v>5.57</v>
      </c>
      <c r="H235" s="38">
        <f t="shared" si="20"/>
        <v>33.42</v>
      </c>
      <c r="I235" s="54"/>
      <c r="J235" s="59">
        <f t="shared" si="17"/>
        <v>5.57</v>
      </c>
      <c r="K235" s="59">
        <f t="shared" si="18"/>
        <v>33.42</v>
      </c>
      <c r="L235" s="60">
        <f t="shared" si="16"/>
        <v>0</v>
      </c>
    </row>
    <row r="236" ht="38.25" spans="1:12">
      <c r="A236" s="35" t="s">
        <v>621</v>
      </c>
      <c r="B236" s="36" t="s">
        <v>622</v>
      </c>
      <c r="C236" s="37" t="s">
        <v>623</v>
      </c>
      <c r="D236" s="36" t="s">
        <v>37</v>
      </c>
      <c r="E236" s="36" t="s">
        <v>51</v>
      </c>
      <c r="F236" s="38">
        <v>1</v>
      </c>
      <c r="G236" s="38">
        <v>12.53</v>
      </c>
      <c r="H236" s="38">
        <f t="shared" si="20"/>
        <v>12.53</v>
      </c>
      <c r="I236" s="54"/>
      <c r="J236" s="59">
        <f t="shared" si="17"/>
        <v>12.53</v>
      </c>
      <c r="K236" s="59">
        <f t="shared" si="18"/>
        <v>12.53</v>
      </c>
      <c r="L236" s="60">
        <f t="shared" si="16"/>
        <v>0</v>
      </c>
    </row>
    <row r="237" ht="38.25" spans="1:12">
      <c r="A237" s="35" t="s">
        <v>624</v>
      </c>
      <c r="B237" s="36" t="s">
        <v>625</v>
      </c>
      <c r="C237" s="37" t="s">
        <v>626</v>
      </c>
      <c r="D237" s="36" t="s">
        <v>37</v>
      </c>
      <c r="E237" s="36" t="s">
        <v>51</v>
      </c>
      <c r="F237" s="38">
        <v>1</v>
      </c>
      <c r="G237" s="38">
        <v>31.35</v>
      </c>
      <c r="H237" s="38">
        <f t="shared" si="20"/>
        <v>31.35</v>
      </c>
      <c r="I237" s="54"/>
      <c r="J237" s="59">
        <f t="shared" si="17"/>
        <v>31.35</v>
      </c>
      <c r="K237" s="59">
        <f t="shared" si="18"/>
        <v>31.35</v>
      </c>
      <c r="L237" s="60">
        <f t="shared" si="16"/>
        <v>0</v>
      </c>
    </row>
    <row r="238" ht="38.25" spans="1:12">
      <c r="A238" s="35" t="s">
        <v>627</v>
      </c>
      <c r="B238" s="36" t="s">
        <v>628</v>
      </c>
      <c r="C238" s="37" t="s">
        <v>629</v>
      </c>
      <c r="D238" s="36" t="s">
        <v>37</v>
      </c>
      <c r="E238" s="36" t="s">
        <v>51</v>
      </c>
      <c r="F238" s="38">
        <v>1</v>
      </c>
      <c r="G238" s="38">
        <v>27.97</v>
      </c>
      <c r="H238" s="38">
        <f t="shared" si="20"/>
        <v>27.97</v>
      </c>
      <c r="I238" s="54"/>
      <c r="J238" s="59">
        <f t="shared" si="17"/>
        <v>27.97</v>
      </c>
      <c r="K238" s="59">
        <f t="shared" si="18"/>
        <v>27.97</v>
      </c>
      <c r="L238" s="60">
        <f t="shared" si="16"/>
        <v>0</v>
      </c>
    </row>
    <row r="239" ht="38.25" spans="1:12">
      <c r="A239" s="35" t="s">
        <v>630</v>
      </c>
      <c r="B239" s="36" t="s">
        <v>631</v>
      </c>
      <c r="C239" s="37" t="s">
        <v>632</v>
      </c>
      <c r="D239" s="36" t="s">
        <v>37</v>
      </c>
      <c r="E239" s="36" t="s">
        <v>51</v>
      </c>
      <c r="F239" s="38">
        <v>1</v>
      </c>
      <c r="G239" s="38">
        <v>14.96</v>
      </c>
      <c r="H239" s="38">
        <f t="shared" si="20"/>
        <v>14.96</v>
      </c>
      <c r="I239" s="54"/>
      <c r="J239" s="59">
        <f t="shared" si="17"/>
        <v>14.96</v>
      </c>
      <c r="K239" s="59">
        <f t="shared" si="18"/>
        <v>14.96</v>
      </c>
      <c r="L239" s="60">
        <f t="shared" si="16"/>
        <v>0</v>
      </c>
    </row>
    <row r="240" ht="38.25" spans="1:12">
      <c r="A240" s="35" t="s">
        <v>633</v>
      </c>
      <c r="B240" s="36" t="s">
        <v>634</v>
      </c>
      <c r="C240" s="37" t="s">
        <v>635</v>
      </c>
      <c r="D240" s="36" t="s">
        <v>37</v>
      </c>
      <c r="E240" s="36" t="s">
        <v>51</v>
      </c>
      <c r="F240" s="38">
        <v>1</v>
      </c>
      <c r="G240" s="38">
        <v>28.81</v>
      </c>
      <c r="H240" s="38">
        <f t="shared" si="20"/>
        <v>28.81</v>
      </c>
      <c r="I240" s="54"/>
      <c r="J240" s="59">
        <f t="shared" si="17"/>
        <v>28.81</v>
      </c>
      <c r="K240" s="59">
        <f t="shared" si="18"/>
        <v>28.81</v>
      </c>
      <c r="L240" s="60">
        <f t="shared" si="16"/>
        <v>0</v>
      </c>
    </row>
    <row r="241" ht="38.25" spans="1:12">
      <c r="A241" s="35" t="s">
        <v>636</v>
      </c>
      <c r="B241" s="36" t="s">
        <v>637</v>
      </c>
      <c r="C241" s="37" t="s">
        <v>638</v>
      </c>
      <c r="D241" s="36" t="s">
        <v>37</v>
      </c>
      <c r="E241" s="36" t="s">
        <v>51</v>
      </c>
      <c r="F241" s="38">
        <v>4</v>
      </c>
      <c r="G241" s="38">
        <v>13.97</v>
      </c>
      <c r="H241" s="38">
        <f t="shared" si="20"/>
        <v>55.88</v>
      </c>
      <c r="I241" s="54"/>
      <c r="J241" s="59">
        <f t="shared" si="17"/>
        <v>13.97</v>
      </c>
      <c r="K241" s="59">
        <f t="shared" si="18"/>
        <v>55.88</v>
      </c>
      <c r="L241" s="60">
        <f t="shared" si="16"/>
        <v>0</v>
      </c>
    </row>
    <row r="242" ht="38.25" spans="1:12">
      <c r="A242" s="35" t="s">
        <v>639</v>
      </c>
      <c r="B242" s="36" t="s">
        <v>640</v>
      </c>
      <c r="C242" s="37" t="s">
        <v>641</v>
      </c>
      <c r="D242" s="36" t="s">
        <v>37</v>
      </c>
      <c r="E242" s="36" t="s">
        <v>51</v>
      </c>
      <c r="F242" s="38">
        <v>4</v>
      </c>
      <c r="G242" s="38">
        <v>12.96</v>
      </c>
      <c r="H242" s="38">
        <f t="shared" si="20"/>
        <v>51.84</v>
      </c>
      <c r="I242" s="54"/>
      <c r="J242" s="59">
        <f t="shared" si="17"/>
        <v>12.96</v>
      </c>
      <c r="K242" s="59">
        <f t="shared" si="18"/>
        <v>51.84</v>
      </c>
      <c r="L242" s="60">
        <f t="shared" si="16"/>
        <v>0</v>
      </c>
    </row>
    <row r="243" ht="38.25" spans="1:12">
      <c r="A243" s="35" t="s">
        <v>642</v>
      </c>
      <c r="B243" s="36" t="s">
        <v>643</v>
      </c>
      <c r="C243" s="37" t="s">
        <v>644</v>
      </c>
      <c r="D243" s="36" t="s">
        <v>37</v>
      </c>
      <c r="E243" s="36" t="s">
        <v>51</v>
      </c>
      <c r="F243" s="38">
        <v>3</v>
      </c>
      <c r="G243" s="38">
        <v>4.53</v>
      </c>
      <c r="H243" s="38">
        <f t="shared" si="20"/>
        <v>13.59</v>
      </c>
      <c r="I243" s="54"/>
      <c r="J243" s="59">
        <f t="shared" si="17"/>
        <v>4.53</v>
      </c>
      <c r="K243" s="59">
        <f t="shared" si="18"/>
        <v>13.59</v>
      </c>
      <c r="L243" s="60">
        <f t="shared" si="16"/>
        <v>0</v>
      </c>
    </row>
    <row r="244" ht="38.25" spans="1:12">
      <c r="A244" s="35" t="s">
        <v>645</v>
      </c>
      <c r="B244" s="36" t="s">
        <v>646</v>
      </c>
      <c r="C244" s="37" t="s">
        <v>647</v>
      </c>
      <c r="D244" s="36" t="s">
        <v>37</v>
      </c>
      <c r="E244" s="36" t="s">
        <v>51</v>
      </c>
      <c r="F244" s="38">
        <v>3</v>
      </c>
      <c r="G244" s="38">
        <v>4.56</v>
      </c>
      <c r="H244" s="38">
        <f t="shared" si="20"/>
        <v>13.68</v>
      </c>
      <c r="I244" s="54"/>
      <c r="J244" s="59">
        <f t="shared" si="17"/>
        <v>4.56</v>
      </c>
      <c r="K244" s="59">
        <f t="shared" si="18"/>
        <v>13.68</v>
      </c>
      <c r="L244" s="60">
        <f t="shared" si="16"/>
        <v>0</v>
      </c>
    </row>
    <row r="245" ht="22.5" customHeight="1" spans="1:12">
      <c r="A245" s="39" t="s">
        <v>648</v>
      </c>
      <c r="B245" s="39" t="s">
        <v>520</v>
      </c>
      <c r="C245" s="40"/>
      <c r="D245" s="40"/>
      <c r="E245" s="40"/>
      <c r="F245" s="40"/>
      <c r="G245" s="40"/>
      <c r="H245" s="41">
        <f>SUBTOTAL(109,H246:H248)</f>
        <v>422.25</v>
      </c>
      <c r="I245" s="54"/>
      <c r="J245" s="61">
        <f t="shared" si="17"/>
        <v>0</v>
      </c>
      <c r="K245" s="61">
        <f t="shared" si="18"/>
        <v>0</v>
      </c>
      <c r="L245" s="62"/>
    </row>
    <row r="246" ht="25.5" spans="1:12">
      <c r="A246" s="35" t="s">
        <v>649</v>
      </c>
      <c r="B246" s="36" t="s">
        <v>650</v>
      </c>
      <c r="C246" s="37" t="s">
        <v>651</v>
      </c>
      <c r="D246" s="36" t="s">
        <v>37</v>
      </c>
      <c r="E246" s="36" t="s">
        <v>51</v>
      </c>
      <c r="F246" s="38">
        <v>1</v>
      </c>
      <c r="G246" s="38">
        <v>274.98</v>
      </c>
      <c r="H246" s="38">
        <f>ROUND(F246*G246,2)</f>
        <v>274.98</v>
      </c>
      <c r="I246" s="54"/>
      <c r="J246" s="59">
        <f t="shared" si="17"/>
        <v>274.98</v>
      </c>
      <c r="K246" s="59">
        <f t="shared" si="18"/>
        <v>274.98</v>
      </c>
      <c r="L246" s="60">
        <f t="shared" si="16"/>
        <v>0</v>
      </c>
    </row>
    <row r="247" spans="1:12">
      <c r="A247" s="35" t="s">
        <v>652</v>
      </c>
      <c r="B247" s="36" t="s">
        <v>653</v>
      </c>
      <c r="C247" s="37" t="s">
        <v>654</v>
      </c>
      <c r="D247" s="36" t="s">
        <v>84</v>
      </c>
      <c r="E247" s="36" t="s">
        <v>51</v>
      </c>
      <c r="F247" s="38">
        <v>1</v>
      </c>
      <c r="G247" s="38">
        <v>10.15</v>
      </c>
      <c r="H247" s="38">
        <f>ROUND(F247*G247,2)</f>
        <v>10.15</v>
      </c>
      <c r="I247" s="54"/>
      <c r="J247" s="59">
        <f t="shared" si="17"/>
        <v>10.15</v>
      </c>
      <c r="K247" s="59">
        <f t="shared" si="18"/>
        <v>10.15</v>
      </c>
      <c r="L247" s="60">
        <f t="shared" si="16"/>
        <v>0</v>
      </c>
    </row>
    <row r="248" spans="1:12">
      <c r="A248" s="35" t="s">
        <v>655</v>
      </c>
      <c r="B248" s="36" t="s">
        <v>656</v>
      </c>
      <c r="C248" s="37" t="s">
        <v>657</v>
      </c>
      <c r="D248" s="36" t="s">
        <v>65</v>
      </c>
      <c r="E248" s="36" t="s">
        <v>51</v>
      </c>
      <c r="F248" s="38">
        <v>2</v>
      </c>
      <c r="G248" s="38">
        <v>68.56</v>
      </c>
      <c r="H248" s="38">
        <f>ROUND(F248*G248,2)</f>
        <v>137.12</v>
      </c>
      <c r="I248" s="54"/>
      <c r="J248" s="59">
        <f t="shared" si="17"/>
        <v>68.56</v>
      </c>
      <c r="K248" s="59">
        <f t="shared" si="18"/>
        <v>137.12</v>
      </c>
      <c r="L248" s="60">
        <f t="shared" si="16"/>
        <v>0</v>
      </c>
    </row>
    <row r="249" ht="22.5" customHeight="1" spans="1:12">
      <c r="A249" s="39" t="s">
        <v>658</v>
      </c>
      <c r="B249" s="39" t="s">
        <v>525</v>
      </c>
      <c r="C249" s="40"/>
      <c r="D249" s="40"/>
      <c r="E249" s="40"/>
      <c r="F249" s="40"/>
      <c r="G249" s="40"/>
      <c r="H249" s="41">
        <f>SUBTOTAL(109,H250:H256)</f>
        <v>357.79</v>
      </c>
      <c r="I249" s="54"/>
      <c r="J249" s="61">
        <f t="shared" si="17"/>
        <v>0</v>
      </c>
      <c r="K249" s="61">
        <f t="shared" si="18"/>
        <v>0</v>
      </c>
      <c r="L249" s="62"/>
    </row>
    <row r="250" ht="25.5" spans="1:12">
      <c r="A250" s="35" t="s">
        <v>659</v>
      </c>
      <c r="B250" s="36" t="s">
        <v>527</v>
      </c>
      <c r="C250" s="37" t="s">
        <v>528</v>
      </c>
      <c r="D250" s="36" t="s">
        <v>37</v>
      </c>
      <c r="E250" s="36" t="s">
        <v>57</v>
      </c>
      <c r="F250" s="38">
        <v>2</v>
      </c>
      <c r="G250" s="38">
        <v>10.66</v>
      </c>
      <c r="H250" s="38">
        <f t="shared" ref="H250:H256" si="21">ROUND(F250*G250,2)</f>
        <v>21.32</v>
      </c>
      <c r="I250" s="54"/>
      <c r="J250" s="59">
        <f t="shared" si="17"/>
        <v>10.66</v>
      </c>
      <c r="K250" s="59">
        <f t="shared" si="18"/>
        <v>21.32</v>
      </c>
      <c r="L250" s="60">
        <f t="shared" si="16"/>
        <v>0</v>
      </c>
    </row>
    <row r="251" ht="25.5" spans="1:12">
      <c r="A251" s="35" t="s">
        <v>660</v>
      </c>
      <c r="B251" s="36" t="s">
        <v>530</v>
      </c>
      <c r="C251" s="37" t="s">
        <v>531</v>
      </c>
      <c r="D251" s="36" t="s">
        <v>37</v>
      </c>
      <c r="E251" s="36" t="s">
        <v>57</v>
      </c>
      <c r="F251" s="38">
        <v>2</v>
      </c>
      <c r="G251" s="38">
        <v>10.57</v>
      </c>
      <c r="H251" s="38">
        <f t="shared" si="21"/>
        <v>21.14</v>
      </c>
      <c r="I251" s="54"/>
      <c r="J251" s="59">
        <f t="shared" si="17"/>
        <v>10.57</v>
      </c>
      <c r="K251" s="59">
        <f t="shared" si="18"/>
        <v>21.14</v>
      </c>
      <c r="L251" s="60">
        <f t="shared" si="16"/>
        <v>0</v>
      </c>
    </row>
    <row r="252" ht="25.5" spans="1:12">
      <c r="A252" s="35" t="s">
        <v>661</v>
      </c>
      <c r="B252" s="36" t="s">
        <v>662</v>
      </c>
      <c r="C252" s="37" t="s">
        <v>663</v>
      </c>
      <c r="D252" s="36" t="s">
        <v>37</v>
      </c>
      <c r="E252" s="36" t="s">
        <v>57</v>
      </c>
      <c r="F252" s="38">
        <v>3</v>
      </c>
      <c r="G252" s="38">
        <v>11.48</v>
      </c>
      <c r="H252" s="38">
        <f t="shared" si="21"/>
        <v>34.44</v>
      </c>
      <c r="I252" s="54"/>
      <c r="J252" s="59">
        <f t="shared" si="17"/>
        <v>11.48</v>
      </c>
      <c r="K252" s="59">
        <f t="shared" si="18"/>
        <v>34.44</v>
      </c>
      <c r="L252" s="60">
        <f t="shared" si="16"/>
        <v>0</v>
      </c>
    </row>
    <row r="253" ht="25.5" spans="1:12">
      <c r="A253" s="35" t="s">
        <v>664</v>
      </c>
      <c r="B253" s="36" t="s">
        <v>665</v>
      </c>
      <c r="C253" s="37" t="s">
        <v>666</v>
      </c>
      <c r="D253" s="36" t="s">
        <v>37</v>
      </c>
      <c r="E253" s="36" t="s">
        <v>57</v>
      </c>
      <c r="F253" s="38">
        <v>3</v>
      </c>
      <c r="G253" s="38">
        <v>16.72</v>
      </c>
      <c r="H253" s="38">
        <f t="shared" si="21"/>
        <v>50.16</v>
      </c>
      <c r="I253" s="54"/>
      <c r="J253" s="59">
        <f t="shared" si="17"/>
        <v>16.72</v>
      </c>
      <c r="K253" s="59">
        <f t="shared" si="18"/>
        <v>50.16</v>
      </c>
      <c r="L253" s="60">
        <f t="shared" si="16"/>
        <v>0</v>
      </c>
    </row>
    <row r="254" ht="25.5" spans="1:12">
      <c r="A254" s="35" t="s">
        <v>667</v>
      </c>
      <c r="B254" s="36" t="s">
        <v>72</v>
      </c>
      <c r="C254" s="37" t="s">
        <v>73</v>
      </c>
      <c r="D254" s="36" t="s">
        <v>37</v>
      </c>
      <c r="E254" s="36" t="s">
        <v>74</v>
      </c>
      <c r="F254" s="38">
        <v>2</v>
      </c>
      <c r="G254" s="38">
        <v>60.28</v>
      </c>
      <c r="H254" s="38">
        <f t="shared" si="21"/>
        <v>120.56</v>
      </c>
      <c r="I254" s="54"/>
      <c r="J254" s="59">
        <f t="shared" si="17"/>
        <v>60.28</v>
      </c>
      <c r="K254" s="59">
        <f t="shared" si="18"/>
        <v>120.56</v>
      </c>
      <c r="L254" s="60">
        <f t="shared" si="16"/>
        <v>0</v>
      </c>
    </row>
    <row r="255" ht="30.75" customHeight="1" spans="1:12">
      <c r="A255" s="35" t="s">
        <v>668</v>
      </c>
      <c r="B255" s="36" t="s">
        <v>79</v>
      </c>
      <c r="C255" s="37" t="s">
        <v>80</v>
      </c>
      <c r="D255" s="36" t="s">
        <v>37</v>
      </c>
      <c r="E255" s="36" t="s">
        <v>74</v>
      </c>
      <c r="F255" s="38">
        <v>2</v>
      </c>
      <c r="G255" s="38">
        <v>26.21</v>
      </c>
      <c r="H255" s="38">
        <f t="shared" si="21"/>
        <v>52.42</v>
      </c>
      <c r="I255" s="54"/>
      <c r="J255" s="59">
        <f t="shared" si="17"/>
        <v>26.21</v>
      </c>
      <c r="K255" s="59">
        <f t="shared" si="18"/>
        <v>52.42</v>
      </c>
      <c r="L255" s="60">
        <f t="shared" si="16"/>
        <v>0</v>
      </c>
    </row>
    <row r="256" ht="38.25" spans="1:12">
      <c r="A256" s="35" t="s">
        <v>669</v>
      </c>
      <c r="B256" s="36" t="s">
        <v>670</v>
      </c>
      <c r="C256" s="37" t="s">
        <v>671</v>
      </c>
      <c r="D256" s="36" t="s">
        <v>37</v>
      </c>
      <c r="E256" s="36" t="s">
        <v>57</v>
      </c>
      <c r="F256" s="38">
        <v>11</v>
      </c>
      <c r="G256" s="38">
        <v>5.25</v>
      </c>
      <c r="H256" s="38">
        <f t="shared" si="21"/>
        <v>57.75</v>
      </c>
      <c r="I256" s="54"/>
      <c r="J256" s="59">
        <f t="shared" si="17"/>
        <v>5.25</v>
      </c>
      <c r="K256" s="59">
        <f t="shared" si="18"/>
        <v>57.75</v>
      </c>
      <c r="L256" s="60">
        <f t="shared" si="16"/>
        <v>0</v>
      </c>
    </row>
    <row r="257" ht="24.75" customHeight="1" spans="1:12">
      <c r="A257" s="32" t="s">
        <v>672</v>
      </c>
      <c r="B257" s="32" t="s">
        <v>673</v>
      </c>
      <c r="C257" s="33"/>
      <c r="D257" s="33"/>
      <c r="E257" s="33"/>
      <c r="F257" s="33"/>
      <c r="G257" s="33"/>
      <c r="H257" s="34">
        <f>SUBTOTAL(109,H258:H276)</f>
        <v>4409.6</v>
      </c>
      <c r="I257" s="54"/>
      <c r="J257" s="57">
        <f t="shared" si="17"/>
        <v>0</v>
      </c>
      <c r="K257" s="57">
        <f t="shared" si="18"/>
        <v>0</v>
      </c>
      <c r="L257" s="58"/>
    </row>
    <row r="258" ht="22.5" customHeight="1" spans="1:12">
      <c r="A258" s="39" t="s">
        <v>674</v>
      </c>
      <c r="B258" s="39" t="s">
        <v>675</v>
      </c>
      <c r="C258" s="40"/>
      <c r="D258" s="40"/>
      <c r="E258" s="40"/>
      <c r="F258" s="40"/>
      <c r="G258" s="40"/>
      <c r="H258" s="41">
        <f>SUBTOTAL(109,H259:H262)</f>
        <v>1593.06</v>
      </c>
      <c r="I258" s="54"/>
      <c r="J258" s="61">
        <f t="shared" si="17"/>
        <v>0</v>
      </c>
      <c r="K258" s="61">
        <f t="shared" si="18"/>
        <v>0</v>
      </c>
      <c r="L258" s="62"/>
    </row>
    <row r="259" ht="25.5" spans="1:12">
      <c r="A259" s="35" t="s">
        <v>676</v>
      </c>
      <c r="B259" s="36" t="s">
        <v>677</v>
      </c>
      <c r="C259" s="37" t="s">
        <v>678</v>
      </c>
      <c r="D259" s="36" t="s">
        <v>37</v>
      </c>
      <c r="E259" s="36" t="s">
        <v>51</v>
      </c>
      <c r="F259" s="38">
        <v>2</v>
      </c>
      <c r="G259" s="38">
        <v>347.14</v>
      </c>
      <c r="H259" s="38">
        <f>ROUND(F259*G259,2)</f>
        <v>694.28</v>
      </c>
      <c r="I259" s="54"/>
      <c r="J259" s="59">
        <f t="shared" si="17"/>
        <v>347.14</v>
      </c>
      <c r="K259" s="59">
        <f t="shared" si="18"/>
        <v>694.28</v>
      </c>
      <c r="L259" s="60">
        <f t="shared" si="16"/>
        <v>0</v>
      </c>
    </row>
    <row r="260" ht="25.5" spans="1:12">
      <c r="A260" s="35" t="s">
        <v>679</v>
      </c>
      <c r="B260" s="36" t="s">
        <v>680</v>
      </c>
      <c r="C260" s="37" t="s">
        <v>681</v>
      </c>
      <c r="D260" s="36" t="s">
        <v>37</v>
      </c>
      <c r="E260" s="36" t="s">
        <v>51</v>
      </c>
      <c r="F260" s="38">
        <v>2</v>
      </c>
      <c r="G260" s="38">
        <v>101.94</v>
      </c>
      <c r="H260" s="38">
        <f>ROUND(F260*G260,2)</f>
        <v>203.88</v>
      </c>
      <c r="I260" s="54"/>
      <c r="J260" s="59">
        <f t="shared" si="17"/>
        <v>101.94</v>
      </c>
      <c r="K260" s="59">
        <f t="shared" si="18"/>
        <v>203.88</v>
      </c>
      <c r="L260" s="60">
        <f t="shared" si="16"/>
        <v>0</v>
      </c>
    </row>
    <row r="261" ht="38.25" spans="1:12">
      <c r="A261" s="35" t="s">
        <v>682</v>
      </c>
      <c r="B261" s="36" t="s">
        <v>683</v>
      </c>
      <c r="C261" s="37" t="s">
        <v>684</v>
      </c>
      <c r="D261" s="36" t="s">
        <v>37</v>
      </c>
      <c r="E261" s="36" t="s">
        <v>51</v>
      </c>
      <c r="F261" s="38">
        <v>1</v>
      </c>
      <c r="G261" s="38">
        <v>616.44</v>
      </c>
      <c r="H261" s="38">
        <f>ROUND(F261*G261,2)</f>
        <v>616.44</v>
      </c>
      <c r="I261" s="54"/>
      <c r="J261" s="59">
        <f t="shared" si="17"/>
        <v>616.44</v>
      </c>
      <c r="K261" s="59">
        <f t="shared" si="18"/>
        <v>616.44</v>
      </c>
      <c r="L261" s="60">
        <f t="shared" si="16"/>
        <v>0</v>
      </c>
    </row>
    <row r="262" spans="1:12">
      <c r="A262" s="35" t="s">
        <v>685</v>
      </c>
      <c r="B262" s="36" t="s">
        <v>686</v>
      </c>
      <c r="C262" s="37" t="s">
        <v>687</v>
      </c>
      <c r="D262" s="36" t="s">
        <v>373</v>
      </c>
      <c r="E262" s="36" t="s">
        <v>386</v>
      </c>
      <c r="F262" s="38">
        <v>2</v>
      </c>
      <c r="G262" s="38">
        <v>39.23</v>
      </c>
      <c r="H262" s="38">
        <f>ROUND(F262*G262,2)</f>
        <v>78.46</v>
      </c>
      <c r="I262" s="54"/>
      <c r="J262" s="59">
        <f t="shared" si="17"/>
        <v>39.23</v>
      </c>
      <c r="K262" s="59">
        <f t="shared" si="18"/>
        <v>78.46</v>
      </c>
      <c r="L262" s="60">
        <f t="shared" si="16"/>
        <v>0</v>
      </c>
    </row>
    <row r="263" ht="22.5" customHeight="1" spans="1:12">
      <c r="A263" s="39" t="s">
        <v>688</v>
      </c>
      <c r="B263" s="39" t="s">
        <v>689</v>
      </c>
      <c r="C263" s="40"/>
      <c r="D263" s="40"/>
      <c r="E263" s="40"/>
      <c r="F263" s="40"/>
      <c r="G263" s="40"/>
      <c r="H263" s="41">
        <f>SUBTOTAL(109,H264:H267)</f>
        <v>578.04</v>
      </c>
      <c r="I263" s="54"/>
      <c r="J263" s="61">
        <f t="shared" si="17"/>
        <v>0</v>
      </c>
      <c r="K263" s="61">
        <f t="shared" si="18"/>
        <v>0</v>
      </c>
      <c r="L263" s="62"/>
    </row>
    <row r="264" spans="1:12">
      <c r="A264" s="35" t="s">
        <v>690</v>
      </c>
      <c r="B264" s="36" t="s">
        <v>691</v>
      </c>
      <c r="C264" s="37" t="s">
        <v>692</v>
      </c>
      <c r="D264" s="36" t="s">
        <v>84</v>
      </c>
      <c r="E264" s="36" t="s">
        <v>51</v>
      </c>
      <c r="F264" s="38">
        <v>2</v>
      </c>
      <c r="G264" s="38">
        <v>65.24</v>
      </c>
      <c r="H264" s="38">
        <f>ROUND(F264*G264,2)</f>
        <v>130.48</v>
      </c>
      <c r="I264" s="54"/>
      <c r="J264" s="59">
        <f t="shared" si="17"/>
        <v>65.24</v>
      </c>
      <c r="K264" s="59">
        <f t="shared" si="18"/>
        <v>130.48</v>
      </c>
      <c r="L264" s="60">
        <f t="shared" ref="L264:L325" si="22">1-J264/G264</f>
        <v>0</v>
      </c>
    </row>
    <row r="265" ht="25.5" spans="1:12">
      <c r="A265" s="35" t="s">
        <v>693</v>
      </c>
      <c r="B265" s="36" t="s">
        <v>694</v>
      </c>
      <c r="C265" s="37" t="s">
        <v>695</v>
      </c>
      <c r="D265" s="36" t="s">
        <v>37</v>
      </c>
      <c r="E265" s="36" t="s">
        <v>51</v>
      </c>
      <c r="F265" s="38">
        <v>2</v>
      </c>
      <c r="G265" s="38">
        <v>30.37</v>
      </c>
      <c r="H265" s="38">
        <f>ROUND(F265*G265,2)</f>
        <v>60.74</v>
      </c>
      <c r="I265" s="54"/>
      <c r="J265" s="59">
        <f t="shared" si="17"/>
        <v>30.37</v>
      </c>
      <c r="K265" s="59">
        <f t="shared" si="18"/>
        <v>60.74</v>
      </c>
      <c r="L265" s="60">
        <f t="shared" si="22"/>
        <v>0</v>
      </c>
    </row>
    <row r="266" ht="25.5" spans="1:12">
      <c r="A266" s="35" t="s">
        <v>696</v>
      </c>
      <c r="B266" s="36" t="s">
        <v>697</v>
      </c>
      <c r="C266" s="37" t="s">
        <v>698</v>
      </c>
      <c r="D266" s="36" t="s">
        <v>37</v>
      </c>
      <c r="E266" s="36" t="s">
        <v>51</v>
      </c>
      <c r="F266" s="38">
        <v>2</v>
      </c>
      <c r="G266" s="38">
        <v>122.11</v>
      </c>
      <c r="H266" s="38">
        <f>ROUND(F266*G266,2)</f>
        <v>244.22</v>
      </c>
      <c r="I266" s="54"/>
      <c r="J266" s="59">
        <f t="shared" ref="J266:J331" si="23">G266-G266*$K$5</f>
        <v>122.11</v>
      </c>
      <c r="K266" s="59">
        <f t="shared" si="18"/>
        <v>244.22</v>
      </c>
      <c r="L266" s="60">
        <f t="shared" si="22"/>
        <v>0</v>
      </c>
    </row>
    <row r="267" ht="25.5" spans="1:12">
      <c r="A267" s="35" t="s">
        <v>699</v>
      </c>
      <c r="B267" s="36" t="s">
        <v>700</v>
      </c>
      <c r="C267" s="37" t="s">
        <v>701</v>
      </c>
      <c r="D267" s="36" t="s">
        <v>37</v>
      </c>
      <c r="E267" s="36" t="s">
        <v>51</v>
      </c>
      <c r="F267" s="38">
        <v>2</v>
      </c>
      <c r="G267" s="38">
        <v>71.3</v>
      </c>
      <c r="H267" s="38">
        <f>ROUND(F267*G267,2)</f>
        <v>142.6</v>
      </c>
      <c r="I267" s="54"/>
      <c r="J267" s="59">
        <f t="shared" si="23"/>
        <v>71.3</v>
      </c>
      <c r="K267" s="59">
        <f t="shared" ref="K267:K330" si="24">ROUND(J267*F267,2)</f>
        <v>142.6</v>
      </c>
      <c r="L267" s="60">
        <f t="shared" si="22"/>
        <v>0</v>
      </c>
    </row>
    <row r="268" ht="22.5" customHeight="1" spans="1:12">
      <c r="A268" s="39" t="s">
        <v>702</v>
      </c>
      <c r="B268" s="39" t="s">
        <v>703</v>
      </c>
      <c r="C268" s="40"/>
      <c r="D268" s="40"/>
      <c r="E268" s="40"/>
      <c r="F268" s="40"/>
      <c r="G268" s="40"/>
      <c r="H268" s="41">
        <f>SUBTOTAL(109,H269:H276)</f>
        <v>2238.5</v>
      </c>
      <c r="I268" s="54"/>
      <c r="J268" s="61">
        <f t="shared" si="23"/>
        <v>0</v>
      </c>
      <c r="K268" s="61">
        <f t="shared" si="24"/>
        <v>0</v>
      </c>
      <c r="L268" s="62"/>
    </row>
    <row r="269" ht="25.5" spans="1:12">
      <c r="A269" s="35" t="s">
        <v>704</v>
      </c>
      <c r="B269" s="36" t="s">
        <v>705</v>
      </c>
      <c r="C269" s="37" t="s">
        <v>706</v>
      </c>
      <c r="D269" s="36" t="s">
        <v>37</v>
      </c>
      <c r="E269" s="36" t="s">
        <v>51</v>
      </c>
      <c r="F269" s="38">
        <v>2</v>
      </c>
      <c r="G269" s="38">
        <v>52.52</v>
      </c>
      <c r="H269" s="38">
        <f t="shared" ref="H269:H276" si="25">ROUND(F269*G269,2)</f>
        <v>105.04</v>
      </c>
      <c r="I269" s="54"/>
      <c r="J269" s="59">
        <f t="shared" si="23"/>
        <v>52.52</v>
      </c>
      <c r="K269" s="59">
        <f t="shared" si="24"/>
        <v>105.04</v>
      </c>
      <c r="L269" s="60">
        <f t="shared" si="22"/>
        <v>0</v>
      </c>
    </row>
    <row r="270" spans="1:12">
      <c r="A270" s="35" t="s">
        <v>707</v>
      </c>
      <c r="B270" s="36" t="s">
        <v>708</v>
      </c>
      <c r="C270" s="37" t="s">
        <v>709</v>
      </c>
      <c r="D270" s="36" t="s">
        <v>37</v>
      </c>
      <c r="E270" s="36" t="s">
        <v>51</v>
      </c>
      <c r="F270" s="38">
        <v>2</v>
      </c>
      <c r="G270" s="38">
        <v>52.52</v>
      </c>
      <c r="H270" s="38">
        <f t="shared" si="25"/>
        <v>105.04</v>
      </c>
      <c r="I270" s="54"/>
      <c r="J270" s="59">
        <f t="shared" si="23"/>
        <v>52.52</v>
      </c>
      <c r="K270" s="59">
        <f t="shared" si="24"/>
        <v>105.04</v>
      </c>
      <c r="L270" s="60">
        <f t="shared" si="22"/>
        <v>0</v>
      </c>
    </row>
    <row r="271" ht="25.5" spans="1:12">
      <c r="A271" s="35" t="s">
        <v>710</v>
      </c>
      <c r="B271" s="36" t="s">
        <v>711</v>
      </c>
      <c r="C271" s="37" t="s">
        <v>712</v>
      </c>
      <c r="D271" s="36" t="s">
        <v>37</v>
      </c>
      <c r="E271" s="36" t="s">
        <v>51</v>
      </c>
      <c r="F271" s="38">
        <v>2</v>
      </c>
      <c r="G271" s="38">
        <v>55</v>
      </c>
      <c r="H271" s="38">
        <f t="shared" si="25"/>
        <v>110</v>
      </c>
      <c r="I271" s="54"/>
      <c r="J271" s="59">
        <f t="shared" si="23"/>
        <v>55</v>
      </c>
      <c r="K271" s="59">
        <f t="shared" si="24"/>
        <v>110</v>
      </c>
      <c r="L271" s="60">
        <f t="shared" si="22"/>
        <v>0</v>
      </c>
    </row>
    <row r="272" ht="25.5" spans="1:12">
      <c r="A272" s="35" t="s">
        <v>713</v>
      </c>
      <c r="B272" s="36" t="s">
        <v>714</v>
      </c>
      <c r="C272" s="37" t="s">
        <v>715</v>
      </c>
      <c r="D272" s="36" t="s">
        <v>84</v>
      </c>
      <c r="E272" s="36" t="s">
        <v>51</v>
      </c>
      <c r="F272" s="38">
        <v>4</v>
      </c>
      <c r="G272" s="38">
        <v>156.75</v>
      </c>
      <c r="H272" s="38">
        <f t="shared" si="25"/>
        <v>627</v>
      </c>
      <c r="I272" s="54"/>
      <c r="J272" s="59">
        <f t="shared" si="23"/>
        <v>156.75</v>
      </c>
      <c r="K272" s="59">
        <f t="shared" si="24"/>
        <v>627</v>
      </c>
      <c r="L272" s="60">
        <f t="shared" si="22"/>
        <v>0</v>
      </c>
    </row>
    <row r="273" ht="25.5" spans="1:12">
      <c r="A273" s="35" t="s">
        <v>716</v>
      </c>
      <c r="B273" s="36" t="s">
        <v>717</v>
      </c>
      <c r="C273" s="37" t="s">
        <v>718</v>
      </c>
      <c r="D273" s="36" t="s">
        <v>84</v>
      </c>
      <c r="E273" s="36" t="s">
        <v>51</v>
      </c>
      <c r="F273" s="38">
        <v>2</v>
      </c>
      <c r="G273" s="38">
        <v>138.89</v>
      </c>
      <c r="H273" s="38">
        <f t="shared" si="25"/>
        <v>277.78</v>
      </c>
      <c r="I273" s="54"/>
      <c r="J273" s="59">
        <f t="shared" si="23"/>
        <v>138.89</v>
      </c>
      <c r="K273" s="59">
        <f t="shared" si="24"/>
        <v>277.78</v>
      </c>
      <c r="L273" s="60">
        <f t="shared" si="22"/>
        <v>0</v>
      </c>
    </row>
    <row r="274" ht="25.5" spans="1:12">
      <c r="A274" s="35" t="s">
        <v>719</v>
      </c>
      <c r="B274" s="36" t="s">
        <v>720</v>
      </c>
      <c r="C274" s="37" t="s">
        <v>721</v>
      </c>
      <c r="D274" s="36" t="s">
        <v>84</v>
      </c>
      <c r="E274" s="36" t="s">
        <v>51</v>
      </c>
      <c r="F274" s="38">
        <v>2</v>
      </c>
      <c r="G274" s="38">
        <v>149.61</v>
      </c>
      <c r="H274" s="38">
        <f t="shared" si="25"/>
        <v>299.22</v>
      </c>
      <c r="I274" s="54"/>
      <c r="J274" s="59">
        <f t="shared" si="23"/>
        <v>149.61</v>
      </c>
      <c r="K274" s="59">
        <f t="shared" si="24"/>
        <v>299.22</v>
      </c>
      <c r="L274" s="60">
        <f t="shared" si="22"/>
        <v>0</v>
      </c>
    </row>
    <row r="275" ht="25.5" spans="1:12">
      <c r="A275" s="35" t="s">
        <v>722</v>
      </c>
      <c r="B275" s="36" t="s">
        <v>723</v>
      </c>
      <c r="C275" s="37" t="s">
        <v>724</v>
      </c>
      <c r="D275" s="36" t="s">
        <v>84</v>
      </c>
      <c r="E275" s="36" t="s">
        <v>51</v>
      </c>
      <c r="F275" s="38">
        <v>2</v>
      </c>
      <c r="G275" s="38">
        <v>131.21</v>
      </c>
      <c r="H275" s="38">
        <f t="shared" si="25"/>
        <v>262.42</v>
      </c>
      <c r="I275" s="54"/>
      <c r="J275" s="59">
        <f t="shared" si="23"/>
        <v>131.21</v>
      </c>
      <c r="K275" s="59">
        <f t="shared" si="24"/>
        <v>262.42</v>
      </c>
      <c r="L275" s="60">
        <f t="shared" si="22"/>
        <v>0</v>
      </c>
    </row>
    <row r="276" ht="25.5" spans="1:12">
      <c r="A276" s="35" t="s">
        <v>725</v>
      </c>
      <c r="B276" s="36" t="s">
        <v>726</v>
      </c>
      <c r="C276" s="37" t="s">
        <v>727</v>
      </c>
      <c r="D276" s="36" t="s">
        <v>37</v>
      </c>
      <c r="E276" s="36" t="s">
        <v>38</v>
      </c>
      <c r="F276" s="38">
        <v>1</v>
      </c>
      <c r="G276" s="38">
        <v>452</v>
      </c>
      <c r="H276" s="38">
        <f t="shared" si="25"/>
        <v>452</v>
      </c>
      <c r="I276" s="54"/>
      <c r="J276" s="59">
        <f t="shared" si="23"/>
        <v>452</v>
      </c>
      <c r="K276" s="59">
        <f t="shared" si="24"/>
        <v>452</v>
      </c>
      <c r="L276" s="60">
        <f t="shared" si="22"/>
        <v>0</v>
      </c>
    </row>
    <row r="277" ht="26.25" customHeight="1" spans="1:12">
      <c r="A277" s="29" t="s">
        <v>728</v>
      </c>
      <c r="B277" s="29" t="s">
        <v>729</v>
      </c>
      <c r="C277" s="30"/>
      <c r="D277" s="30"/>
      <c r="E277" s="30"/>
      <c r="F277" s="30"/>
      <c r="G277" s="30"/>
      <c r="H277" s="31">
        <f>SUBTOTAL(109,H278:H288)</f>
        <v>4573.1</v>
      </c>
      <c r="I277" s="54"/>
      <c r="J277" s="55">
        <f t="shared" si="23"/>
        <v>0</v>
      </c>
      <c r="K277" s="55">
        <f>SUBTOTAL(109,K278:K288)</f>
        <v>4573.1</v>
      </c>
      <c r="L277" s="56"/>
    </row>
    <row r="278" ht="24.75" customHeight="1" spans="1:12">
      <c r="A278" s="32" t="s">
        <v>730</v>
      </c>
      <c r="B278" s="32" t="s">
        <v>731</v>
      </c>
      <c r="C278" s="33"/>
      <c r="D278" s="33"/>
      <c r="E278" s="33"/>
      <c r="F278" s="33"/>
      <c r="G278" s="33"/>
      <c r="H278" s="34">
        <f>SUBTOTAL(109,H279:H281)</f>
        <v>833.91</v>
      </c>
      <c r="I278" s="54"/>
      <c r="J278" s="57">
        <f t="shared" si="23"/>
        <v>0</v>
      </c>
      <c r="K278" s="57">
        <f t="shared" si="24"/>
        <v>0</v>
      </c>
      <c r="L278" s="58"/>
    </row>
    <row r="279" ht="25.5" spans="1:12">
      <c r="A279" s="35" t="s">
        <v>732</v>
      </c>
      <c r="B279" s="36" t="s">
        <v>733</v>
      </c>
      <c r="C279" s="37" t="s">
        <v>734</v>
      </c>
      <c r="D279" s="36" t="s">
        <v>373</v>
      </c>
      <c r="E279" s="36" t="s">
        <v>386</v>
      </c>
      <c r="F279" s="38">
        <v>3</v>
      </c>
      <c r="G279" s="38">
        <v>160.08</v>
      </c>
      <c r="H279" s="38">
        <f>ROUND(F279*G279,2)</f>
        <v>480.24</v>
      </c>
      <c r="I279" s="54"/>
      <c r="J279" s="59">
        <f t="shared" si="23"/>
        <v>160.08</v>
      </c>
      <c r="K279" s="59">
        <f t="shared" si="24"/>
        <v>480.24</v>
      </c>
      <c r="L279" s="60">
        <f t="shared" si="22"/>
        <v>0</v>
      </c>
    </row>
    <row r="280" spans="1:12">
      <c r="A280" s="35" t="s">
        <v>735</v>
      </c>
      <c r="B280" s="36" t="s">
        <v>736</v>
      </c>
      <c r="C280" s="37" t="s">
        <v>737</v>
      </c>
      <c r="D280" s="36" t="s">
        <v>65</v>
      </c>
      <c r="E280" s="36" t="s">
        <v>51</v>
      </c>
      <c r="F280" s="38">
        <v>3</v>
      </c>
      <c r="G280" s="38">
        <v>19.52</v>
      </c>
      <c r="H280" s="38">
        <f>ROUND(F280*G280,2)</f>
        <v>58.56</v>
      </c>
      <c r="I280" s="54"/>
      <c r="J280" s="59">
        <f t="shared" si="23"/>
        <v>19.52</v>
      </c>
      <c r="K280" s="59">
        <f t="shared" si="24"/>
        <v>58.56</v>
      </c>
      <c r="L280" s="60">
        <f t="shared" si="22"/>
        <v>0</v>
      </c>
    </row>
    <row r="281" ht="38.25" spans="1:12">
      <c r="A281" s="35" t="s">
        <v>738</v>
      </c>
      <c r="B281" s="36" t="s">
        <v>739</v>
      </c>
      <c r="C281" s="37" t="s">
        <v>740</v>
      </c>
      <c r="D281" s="36" t="s">
        <v>65</v>
      </c>
      <c r="E281" s="36" t="s">
        <v>51</v>
      </c>
      <c r="F281" s="38">
        <v>3</v>
      </c>
      <c r="G281" s="38">
        <v>98.37</v>
      </c>
      <c r="H281" s="38">
        <f>ROUND(F281*G281,2)</f>
        <v>295.11</v>
      </c>
      <c r="I281" s="54"/>
      <c r="J281" s="59">
        <f t="shared" si="23"/>
        <v>98.37</v>
      </c>
      <c r="K281" s="59">
        <f t="shared" si="24"/>
        <v>295.11</v>
      </c>
      <c r="L281" s="60">
        <f t="shared" si="22"/>
        <v>0</v>
      </c>
    </row>
    <row r="282" ht="24.75" customHeight="1" spans="1:12">
      <c r="A282" s="32" t="s">
        <v>741</v>
      </c>
      <c r="B282" s="32" t="s">
        <v>742</v>
      </c>
      <c r="C282" s="33"/>
      <c r="D282" s="33"/>
      <c r="E282" s="33"/>
      <c r="F282" s="33"/>
      <c r="G282" s="33"/>
      <c r="H282" s="34">
        <f>SUBTOTAL(109,H283:H288)</f>
        <v>3739.19</v>
      </c>
      <c r="I282" s="54"/>
      <c r="J282" s="57">
        <f t="shared" si="23"/>
        <v>0</v>
      </c>
      <c r="K282" s="57">
        <f t="shared" si="24"/>
        <v>0</v>
      </c>
      <c r="L282" s="58"/>
    </row>
    <row r="283" ht="38.25" spans="1:12">
      <c r="A283" s="35" t="s">
        <v>743</v>
      </c>
      <c r="B283" s="36" t="s">
        <v>744</v>
      </c>
      <c r="C283" s="37" t="s">
        <v>745</v>
      </c>
      <c r="D283" s="36" t="s">
        <v>373</v>
      </c>
      <c r="E283" s="36" t="s">
        <v>746</v>
      </c>
      <c r="F283" s="38">
        <v>4</v>
      </c>
      <c r="G283" s="38">
        <v>32.58</v>
      </c>
      <c r="H283" s="38">
        <f t="shared" ref="H283:H288" si="26">ROUND(F283*G283,2)</f>
        <v>130.32</v>
      </c>
      <c r="I283" s="54"/>
      <c r="J283" s="59">
        <f t="shared" si="23"/>
        <v>32.58</v>
      </c>
      <c r="K283" s="59">
        <f t="shared" si="24"/>
        <v>130.32</v>
      </c>
      <c r="L283" s="60">
        <f t="shared" si="22"/>
        <v>0</v>
      </c>
    </row>
    <row r="284" ht="38.25" spans="1:12">
      <c r="A284" s="35" t="s">
        <v>747</v>
      </c>
      <c r="B284" s="36" t="s">
        <v>748</v>
      </c>
      <c r="C284" s="37" t="s">
        <v>749</v>
      </c>
      <c r="D284" s="36" t="s">
        <v>373</v>
      </c>
      <c r="E284" s="36" t="s">
        <v>746</v>
      </c>
      <c r="F284" s="38">
        <v>4</v>
      </c>
      <c r="G284" s="38">
        <v>31.01</v>
      </c>
      <c r="H284" s="38">
        <f t="shared" si="26"/>
        <v>124.04</v>
      </c>
      <c r="I284" s="54"/>
      <c r="J284" s="59">
        <f t="shared" si="23"/>
        <v>31.01</v>
      </c>
      <c r="K284" s="59">
        <f t="shared" si="24"/>
        <v>124.04</v>
      </c>
      <c r="L284" s="60">
        <f t="shared" si="22"/>
        <v>0</v>
      </c>
    </row>
    <row r="285" ht="38.25" spans="1:12">
      <c r="A285" s="35" t="s">
        <v>750</v>
      </c>
      <c r="B285" s="36" t="s">
        <v>751</v>
      </c>
      <c r="C285" s="37" t="s">
        <v>752</v>
      </c>
      <c r="D285" s="36" t="s">
        <v>373</v>
      </c>
      <c r="E285" s="36" t="s">
        <v>746</v>
      </c>
      <c r="F285" s="38">
        <v>5</v>
      </c>
      <c r="G285" s="38">
        <v>20.4</v>
      </c>
      <c r="H285" s="38">
        <f t="shared" si="26"/>
        <v>102</v>
      </c>
      <c r="I285" s="54"/>
      <c r="J285" s="59">
        <f t="shared" si="23"/>
        <v>20.4</v>
      </c>
      <c r="K285" s="59">
        <f t="shared" si="24"/>
        <v>102</v>
      </c>
      <c r="L285" s="60">
        <f t="shared" si="22"/>
        <v>0</v>
      </c>
    </row>
    <row r="286" ht="25.5" spans="1:12">
      <c r="A286" s="35" t="s">
        <v>753</v>
      </c>
      <c r="B286" s="36" t="s">
        <v>754</v>
      </c>
      <c r="C286" s="37" t="s">
        <v>755</v>
      </c>
      <c r="D286" s="36" t="s">
        <v>84</v>
      </c>
      <c r="E286" s="36" t="s">
        <v>51</v>
      </c>
      <c r="F286" s="38">
        <v>6</v>
      </c>
      <c r="G286" s="38">
        <v>289.81</v>
      </c>
      <c r="H286" s="38">
        <f t="shared" si="26"/>
        <v>1738.86</v>
      </c>
      <c r="I286" s="54"/>
      <c r="J286" s="59">
        <f t="shared" si="23"/>
        <v>289.81</v>
      </c>
      <c r="K286" s="59">
        <f t="shared" si="24"/>
        <v>1738.86</v>
      </c>
      <c r="L286" s="60">
        <f t="shared" si="22"/>
        <v>0</v>
      </c>
    </row>
    <row r="287" spans="1:12">
      <c r="A287" s="35" t="s">
        <v>756</v>
      </c>
      <c r="B287" s="36" t="s">
        <v>757</v>
      </c>
      <c r="C287" s="37" t="s">
        <v>758</v>
      </c>
      <c r="D287" s="36" t="s">
        <v>65</v>
      </c>
      <c r="E287" s="36" t="s">
        <v>51</v>
      </c>
      <c r="F287" s="38">
        <v>3</v>
      </c>
      <c r="G287" s="38">
        <v>58.57</v>
      </c>
      <c r="H287" s="38">
        <f t="shared" si="26"/>
        <v>175.71</v>
      </c>
      <c r="I287" s="54"/>
      <c r="J287" s="59">
        <f t="shared" si="23"/>
        <v>58.57</v>
      </c>
      <c r="K287" s="59">
        <f t="shared" si="24"/>
        <v>175.71</v>
      </c>
      <c r="L287" s="60">
        <f t="shared" si="22"/>
        <v>0</v>
      </c>
    </row>
    <row r="288" ht="25.5" spans="1:12">
      <c r="A288" s="35" t="s">
        <v>759</v>
      </c>
      <c r="B288" s="36" t="s">
        <v>760</v>
      </c>
      <c r="C288" s="37" t="s">
        <v>761</v>
      </c>
      <c r="D288" s="36" t="s">
        <v>373</v>
      </c>
      <c r="E288" s="36" t="s">
        <v>386</v>
      </c>
      <c r="F288" s="38">
        <v>2</v>
      </c>
      <c r="G288" s="38">
        <v>734.13</v>
      </c>
      <c r="H288" s="38">
        <f t="shared" si="26"/>
        <v>1468.26</v>
      </c>
      <c r="I288" s="54"/>
      <c r="J288" s="59">
        <f t="shared" si="23"/>
        <v>734.13</v>
      </c>
      <c r="K288" s="59">
        <f t="shared" si="24"/>
        <v>1468.26</v>
      </c>
      <c r="L288" s="60">
        <f t="shared" si="22"/>
        <v>0</v>
      </c>
    </row>
    <row r="289" ht="26.25" customHeight="1" spans="1:12">
      <c r="A289" s="29" t="s">
        <v>762</v>
      </c>
      <c r="B289" s="29" t="s">
        <v>763</v>
      </c>
      <c r="C289" s="30"/>
      <c r="D289" s="30"/>
      <c r="E289" s="30"/>
      <c r="F289" s="30"/>
      <c r="G289" s="30"/>
      <c r="H289" s="31">
        <f>SUBTOTAL(109,H290:H319)</f>
        <v>12158.25</v>
      </c>
      <c r="I289" s="54"/>
      <c r="J289" s="55">
        <f t="shared" si="23"/>
        <v>0</v>
      </c>
      <c r="K289" s="55">
        <f>SUBTOTAL(109,K290:K319)</f>
        <v>12158.25</v>
      </c>
      <c r="L289" s="56"/>
    </row>
    <row r="290" ht="24.75" customHeight="1" spans="1:12">
      <c r="A290" s="32" t="s">
        <v>764</v>
      </c>
      <c r="B290" s="32" t="s">
        <v>765</v>
      </c>
      <c r="C290" s="33"/>
      <c r="D290" s="33"/>
      <c r="E290" s="33"/>
      <c r="F290" s="33"/>
      <c r="G290" s="33"/>
      <c r="H290" s="34">
        <f>SUBTOTAL(109,H291:H301)</f>
        <v>6437.34</v>
      </c>
      <c r="I290" s="54"/>
      <c r="J290" s="57">
        <f t="shared" si="23"/>
        <v>0</v>
      </c>
      <c r="K290" s="57">
        <f t="shared" si="24"/>
        <v>0</v>
      </c>
      <c r="L290" s="58"/>
    </row>
    <row r="291" ht="25.5" spans="1:12">
      <c r="A291" s="35" t="s">
        <v>766</v>
      </c>
      <c r="B291" s="36" t="s">
        <v>767</v>
      </c>
      <c r="C291" s="37" t="s">
        <v>768</v>
      </c>
      <c r="D291" s="36" t="s">
        <v>84</v>
      </c>
      <c r="E291" s="36" t="s">
        <v>51</v>
      </c>
      <c r="F291" s="38">
        <v>2</v>
      </c>
      <c r="G291" s="38">
        <v>960.02</v>
      </c>
      <c r="H291" s="38">
        <f t="shared" ref="H291:H301" si="27">ROUND(F291*G291,2)</f>
        <v>1920.04</v>
      </c>
      <c r="I291" s="54"/>
      <c r="J291" s="59">
        <f t="shared" si="23"/>
        <v>960.02</v>
      </c>
      <c r="K291" s="59">
        <f t="shared" si="24"/>
        <v>1920.04</v>
      </c>
      <c r="L291" s="60">
        <f t="shared" si="22"/>
        <v>0</v>
      </c>
    </row>
    <row r="292" spans="1:12">
      <c r="A292" s="35" t="s">
        <v>769</v>
      </c>
      <c r="B292" s="36" t="s">
        <v>770</v>
      </c>
      <c r="C292" s="37" t="s">
        <v>771</v>
      </c>
      <c r="D292" s="36" t="s">
        <v>373</v>
      </c>
      <c r="E292" s="36" t="s">
        <v>386</v>
      </c>
      <c r="F292" s="38">
        <v>15</v>
      </c>
      <c r="G292" s="38">
        <v>22.76</v>
      </c>
      <c r="H292" s="38">
        <f t="shared" si="27"/>
        <v>341.4</v>
      </c>
      <c r="I292" s="54"/>
      <c r="J292" s="59">
        <f t="shared" si="23"/>
        <v>22.76</v>
      </c>
      <c r="K292" s="59">
        <f t="shared" si="24"/>
        <v>341.4</v>
      </c>
      <c r="L292" s="60">
        <f t="shared" si="22"/>
        <v>0</v>
      </c>
    </row>
    <row r="293" spans="1:12">
      <c r="A293" s="35" t="s">
        <v>772</v>
      </c>
      <c r="B293" s="36" t="s">
        <v>773</v>
      </c>
      <c r="C293" s="37" t="s">
        <v>774</v>
      </c>
      <c r="D293" s="36" t="s">
        <v>373</v>
      </c>
      <c r="E293" s="36" t="s">
        <v>386</v>
      </c>
      <c r="F293" s="38">
        <v>14</v>
      </c>
      <c r="G293" s="38">
        <v>24.89</v>
      </c>
      <c r="H293" s="38">
        <f t="shared" si="27"/>
        <v>348.46</v>
      </c>
      <c r="I293" s="54"/>
      <c r="J293" s="59">
        <f t="shared" si="23"/>
        <v>24.89</v>
      </c>
      <c r="K293" s="59">
        <f t="shared" si="24"/>
        <v>348.46</v>
      </c>
      <c r="L293" s="60">
        <f t="shared" si="22"/>
        <v>0</v>
      </c>
    </row>
    <row r="294" ht="25.5" spans="1:12">
      <c r="A294" s="35" t="s">
        <v>775</v>
      </c>
      <c r="B294" s="36" t="s">
        <v>776</v>
      </c>
      <c r="C294" s="37" t="s">
        <v>777</v>
      </c>
      <c r="D294" s="36" t="s">
        <v>373</v>
      </c>
      <c r="E294" s="36" t="s">
        <v>51</v>
      </c>
      <c r="F294" s="38">
        <v>1</v>
      </c>
      <c r="G294" s="38">
        <v>672.29</v>
      </c>
      <c r="H294" s="38">
        <f t="shared" si="27"/>
        <v>672.29</v>
      </c>
      <c r="I294" s="54"/>
      <c r="J294" s="59">
        <f t="shared" si="23"/>
        <v>672.29</v>
      </c>
      <c r="K294" s="59">
        <f t="shared" si="24"/>
        <v>672.29</v>
      </c>
      <c r="L294" s="60">
        <f t="shared" si="22"/>
        <v>0</v>
      </c>
    </row>
    <row r="295" spans="1:12">
      <c r="A295" s="35" t="s">
        <v>778</v>
      </c>
      <c r="B295" s="36" t="s">
        <v>779</v>
      </c>
      <c r="C295" s="37" t="s">
        <v>780</v>
      </c>
      <c r="D295" s="36" t="s">
        <v>65</v>
      </c>
      <c r="E295" s="36" t="s">
        <v>51</v>
      </c>
      <c r="F295" s="38">
        <v>12</v>
      </c>
      <c r="G295" s="38">
        <v>140</v>
      </c>
      <c r="H295" s="38">
        <f t="shared" si="27"/>
        <v>1680</v>
      </c>
      <c r="I295" s="54"/>
      <c r="J295" s="59">
        <f t="shared" si="23"/>
        <v>140</v>
      </c>
      <c r="K295" s="59">
        <f t="shared" si="24"/>
        <v>1680</v>
      </c>
      <c r="L295" s="60">
        <f t="shared" si="22"/>
        <v>0</v>
      </c>
    </row>
    <row r="296" spans="1:12">
      <c r="A296" s="35" t="s">
        <v>781</v>
      </c>
      <c r="B296" s="36" t="s">
        <v>782</v>
      </c>
      <c r="C296" s="37" t="s">
        <v>783</v>
      </c>
      <c r="D296" s="36" t="s">
        <v>37</v>
      </c>
      <c r="E296" s="36" t="s">
        <v>51</v>
      </c>
      <c r="F296" s="38">
        <v>1</v>
      </c>
      <c r="G296" s="38">
        <v>441.07</v>
      </c>
      <c r="H296" s="38">
        <f t="shared" si="27"/>
        <v>441.07</v>
      </c>
      <c r="I296" s="54"/>
      <c r="J296" s="59">
        <f t="shared" si="23"/>
        <v>441.07</v>
      </c>
      <c r="K296" s="59">
        <f t="shared" si="24"/>
        <v>441.07</v>
      </c>
      <c r="L296" s="60">
        <f t="shared" si="22"/>
        <v>0</v>
      </c>
    </row>
    <row r="297" ht="25.5" spans="1:12">
      <c r="A297" s="35" t="s">
        <v>784</v>
      </c>
      <c r="B297" s="36" t="s">
        <v>785</v>
      </c>
      <c r="C297" s="37" t="s">
        <v>786</v>
      </c>
      <c r="D297" s="36" t="s">
        <v>65</v>
      </c>
      <c r="E297" s="36" t="s">
        <v>51</v>
      </c>
      <c r="F297" s="38">
        <v>2</v>
      </c>
      <c r="G297" s="38">
        <v>187.7</v>
      </c>
      <c r="H297" s="38">
        <f t="shared" si="27"/>
        <v>375.4</v>
      </c>
      <c r="I297" s="54"/>
      <c r="J297" s="59">
        <f t="shared" si="23"/>
        <v>187.7</v>
      </c>
      <c r="K297" s="59">
        <f t="shared" si="24"/>
        <v>375.4</v>
      </c>
      <c r="L297" s="60">
        <f t="shared" si="22"/>
        <v>0</v>
      </c>
    </row>
    <row r="298" ht="25.5" spans="1:12">
      <c r="A298" s="35" t="s">
        <v>787</v>
      </c>
      <c r="B298" s="36" t="s">
        <v>788</v>
      </c>
      <c r="C298" s="37" t="s">
        <v>789</v>
      </c>
      <c r="D298" s="36" t="s">
        <v>373</v>
      </c>
      <c r="E298" s="36" t="s">
        <v>386</v>
      </c>
      <c r="F298" s="38">
        <v>3</v>
      </c>
      <c r="G298" s="38">
        <v>21.86</v>
      </c>
      <c r="H298" s="38">
        <f t="shared" si="27"/>
        <v>65.58</v>
      </c>
      <c r="I298" s="54"/>
      <c r="J298" s="59">
        <f t="shared" si="23"/>
        <v>21.86</v>
      </c>
      <c r="K298" s="59">
        <f t="shared" si="24"/>
        <v>65.58</v>
      </c>
      <c r="L298" s="60">
        <f t="shared" si="22"/>
        <v>0</v>
      </c>
    </row>
    <row r="299" spans="1:12">
      <c r="A299" s="35" t="s">
        <v>790</v>
      </c>
      <c r="B299" s="36" t="s">
        <v>791</v>
      </c>
      <c r="C299" s="37" t="s">
        <v>792</v>
      </c>
      <c r="D299" s="36" t="s">
        <v>373</v>
      </c>
      <c r="E299" s="36" t="s">
        <v>51</v>
      </c>
      <c r="F299" s="38">
        <v>1</v>
      </c>
      <c r="G299" s="38">
        <v>538.72</v>
      </c>
      <c r="H299" s="38">
        <f t="shared" si="27"/>
        <v>538.72</v>
      </c>
      <c r="I299" s="54"/>
      <c r="J299" s="59">
        <f t="shared" si="23"/>
        <v>538.72</v>
      </c>
      <c r="K299" s="59">
        <f t="shared" si="24"/>
        <v>538.72</v>
      </c>
      <c r="L299" s="60">
        <f t="shared" si="22"/>
        <v>0</v>
      </c>
    </row>
    <row r="300" spans="1:12">
      <c r="A300" s="35" t="s">
        <v>793</v>
      </c>
      <c r="B300" s="36" t="s">
        <v>794</v>
      </c>
      <c r="C300" s="37" t="s">
        <v>795</v>
      </c>
      <c r="D300" s="36" t="s">
        <v>373</v>
      </c>
      <c r="E300" s="36" t="s">
        <v>51</v>
      </c>
      <c r="F300" s="38">
        <v>1</v>
      </c>
      <c r="G300" s="38">
        <v>48.6</v>
      </c>
      <c r="H300" s="38">
        <f t="shared" si="27"/>
        <v>48.6</v>
      </c>
      <c r="I300" s="54"/>
      <c r="J300" s="59">
        <f t="shared" si="23"/>
        <v>48.6</v>
      </c>
      <c r="K300" s="59">
        <f t="shared" si="24"/>
        <v>48.6</v>
      </c>
      <c r="L300" s="60">
        <f t="shared" si="22"/>
        <v>0</v>
      </c>
    </row>
    <row r="301" spans="1:12">
      <c r="A301" s="35" t="s">
        <v>796</v>
      </c>
      <c r="B301" s="36" t="s">
        <v>797</v>
      </c>
      <c r="C301" s="37" t="s">
        <v>798</v>
      </c>
      <c r="D301" s="36" t="s">
        <v>373</v>
      </c>
      <c r="E301" s="36" t="s">
        <v>51</v>
      </c>
      <c r="F301" s="38">
        <v>1</v>
      </c>
      <c r="G301" s="38">
        <v>5.78</v>
      </c>
      <c r="H301" s="38">
        <f t="shared" si="27"/>
        <v>5.78</v>
      </c>
      <c r="I301" s="54"/>
      <c r="J301" s="59">
        <f t="shared" si="23"/>
        <v>5.78</v>
      </c>
      <c r="K301" s="59">
        <f t="shared" si="24"/>
        <v>5.78</v>
      </c>
      <c r="L301" s="60">
        <f t="shared" si="22"/>
        <v>0</v>
      </c>
    </row>
    <row r="302" ht="24.75" customHeight="1" spans="1:12">
      <c r="A302" s="32" t="s">
        <v>799</v>
      </c>
      <c r="B302" s="32" t="s">
        <v>800</v>
      </c>
      <c r="C302" s="33"/>
      <c r="D302" s="33"/>
      <c r="E302" s="33"/>
      <c r="F302" s="33"/>
      <c r="G302" s="33"/>
      <c r="H302" s="34">
        <f>SUBTOTAL(109,H303:H309)</f>
        <v>1087.39</v>
      </c>
      <c r="I302" s="54"/>
      <c r="J302" s="57">
        <f t="shared" si="23"/>
        <v>0</v>
      </c>
      <c r="K302" s="57">
        <f t="shared" si="24"/>
        <v>0</v>
      </c>
      <c r="L302" s="58"/>
    </row>
    <row r="303" ht="38.25" spans="1:12">
      <c r="A303" s="35" t="s">
        <v>801</v>
      </c>
      <c r="B303" s="36" t="s">
        <v>412</v>
      </c>
      <c r="C303" s="37" t="s">
        <v>413</v>
      </c>
      <c r="D303" s="36" t="s">
        <v>44</v>
      </c>
      <c r="E303" s="36" t="s">
        <v>57</v>
      </c>
      <c r="F303" s="38">
        <v>13</v>
      </c>
      <c r="G303" s="38">
        <v>23</v>
      </c>
      <c r="H303" s="38">
        <f t="shared" ref="H303:H309" si="28">ROUND(F303*G303,2)</f>
        <v>299</v>
      </c>
      <c r="I303" s="54"/>
      <c r="J303" s="59">
        <f t="shared" si="23"/>
        <v>23</v>
      </c>
      <c r="K303" s="59">
        <f t="shared" si="24"/>
        <v>299</v>
      </c>
      <c r="L303" s="60">
        <f t="shared" si="22"/>
        <v>0</v>
      </c>
    </row>
    <row r="304" ht="38.25" spans="1:12">
      <c r="A304" s="35" t="s">
        <v>802</v>
      </c>
      <c r="B304" s="36" t="s">
        <v>418</v>
      </c>
      <c r="C304" s="37" t="s">
        <v>419</v>
      </c>
      <c r="D304" s="36" t="s">
        <v>37</v>
      </c>
      <c r="E304" s="36" t="s">
        <v>57</v>
      </c>
      <c r="F304" s="38">
        <v>7</v>
      </c>
      <c r="G304" s="38">
        <v>28.69</v>
      </c>
      <c r="H304" s="38">
        <f t="shared" si="28"/>
        <v>200.83</v>
      </c>
      <c r="I304" s="54"/>
      <c r="J304" s="59">
        <f t="shared" si="23"/>
        <v>28.69</v>
      </c>
      <c r="K304" s="59">
        <f t="shared" si="24"/>
        <v>200.83</v>
      </c>
      <c r="L304" s="60">
        <f t="shared" si="22"/>
        <v>0</v>
      </c>
    </row>
    <row r="305" ht="38.25" spans="1:12">
      <c r="A305" s="35" t="s">
        <v>803</v>
      </c>
      <c r="B305" s="36" t="s">
        <v>415</v>
      </c>
      <c r="C305" s="37" t="s">
        <v>416</v>
      </c>
      <c r="D305" s="36" t="s">
        <v>37</v>
      </c>
      <c r="E305" s="36" t="s">
        <v>57</v>
      </c>
      <c r="F305" s="38">
        <v>17</v>
      </c>
      <c r="G305" s="38">
        <v>16.69</v>
      </c>
      <c r="H305" s="38">
        <f t="shared" si="28"/>
        <v>283.73</v>
      </c>
      <c r="I305" s="54"/>
      <c r="J305" s="59">
        <f t="shared" si="23"/>
        <v>16.69</v>
      </c>
      <c r="K305" s="59">
        <f t="shared" si="24"/>
        <v>283.73</v>
      </c>
      <c r="L305" s="60">
        <f t="shared" si="22"/>
        <v>0</v>
      </c>
    </row>
    <row r="306" ht="25.5" spans="1:12">
      <c r="A306" s="35" t="s">
        <v>804</v>
      </c>
      <c r="B306" s="36" t="s">
        <v>421</v>
      </c>
      <c r="C306" s="37" t="s">
        <v>422</v>
      </c>
      <c r="D306" s="36" t="s">
        <v>37</v>
      </c>
      <c r="E306" s="36" t="s">
        <v>57</v>
      </c>
      <c r="F306" s="38">
        <v>7</v>
      </c>
      <c r="G306" s="38">
        <v>20.25</v>
      </c>
      <c r="H306" s="38">
        <f t="shared" si="28"/>
        <v>141.75</v>
      </c>
      <c r="I306" s="54"/>
      <c r="J306" s="59">
        <f t="shared" si="23"/>
        <v>20.25</v>
      </c>
      <c r="K306" s="59">
        <f t="shared" si="24"/>
        <v>141.75</v>
      </c>
      <c r="L306" s="60">
        <f t="shared" si="22"/>
        <v>0</v>
      </c>
    </row>
    <row r="307" ht="38.25" spans="1:12">
      <c r="A307" s="35" t="s">
        <v>805</v>
      </c>
      <c r="B307" s="36" t="s">
        <v>806</v>
      </c>
      <c r="C307" s="37" t="s">
        <v>807</v>
      </c>
      <c r="D307" s="36" t="s">
        <v>37</v>
      </c>
      <c r="E307" s="36" t="s">
        <v>57</v>
      </c>
      <c r="F307" s="38">
        <v>11</v>
      </c>
      <c r="G307" s="38">
        <v>11.53</v>
      </c>
      <c r="H307" s="38">
        <f t="shared" si="28"/>
        <v>126.83</v>
      </c>
      <c r="I307" s="54"/>
      <c r="J307" s="59">
        <f t="shared" si="23"/>
        <v>11.53</v>
      </c>
      <c r="K307" s="59">
        <f t="shared" si="24"/>
        <v>126.83</v>
      </c>
      <c r="L307" s="60">
        <f t="shared" si="22"/>
        <v>0</v>
      </c>
    </row>
    <row r="308" ht="25.5" spans="1:12">
      <c r="A308" s="35" t="s">
        <v>808</v>
      </c>
      <c r="B308" s="36" t="s">
        <v>809</v>
      </c>
      <c r="C308" s="37" t="s">
        <v>810</v>
      </c>
      <c r="D308" s="36" t="s">
        <v>373</v>
      </c>
      <c r="E308" s="36" t="s">
        <v>429</v>
      </c>
      <c r="F308" s="38">
        <v>1</v>
      </c>
      <c r="G308" s="38">
        <v>8.63</v>
      </c>
      <c r="H308" s="38">
        <f t="shared" si="28"/>
        <v>8.63</v>
      </c>
      <c r="I308" s="54"/>
      <c r="J308" s="59">
        <f t="shared" si="23"/>
        <v>8.63</v>
      </c>
      <c r="K308" s="59">
        <f t="shared" si="24"/>
        <v>8.63</v>
      </c>
      <c r="L308" s="60">
        <f t="shared" si="22"/>
        <v>0</v>
      </c>
    </row>
    <row r="309" ht="25.5" spans="1:12">
      <c r="A309" s="35" t="s">
        <v>811</v>
      </c>
      <c r="B309" s="36" t="s">
        <v>431</v>
      </c>
      <c r="C309" s="37" t="s">
        <v>432</v>
      </c>
      <c r="D309" s="36" t="s">
        <v>65</v>
      </c>
      <c r="E309" s="36" t="s">
        <v>51</v>
      </c>
      <c r="F309" s="38">
        <v>2</v>
      </c>
      <c r="G309" s="38">
        <v>13.31</v>
      </c>
      <c r="H309" s="38">
        <f t="shared" si="28"/>
        <v>26.62</v>
      </c>
      <c r="I309" s="54"/>
      <c r="J309" s="59">
        <f t="shared" si="23"/>
        <v>13.31</v>
      </c>
      <c r="K309" s="59">
        <f t="shared" si="24"/>
        <v>26.62</v>
      </c>
      <c r="L309" s="60">
        <f t="shared" si="22"/>
        <v>0</v>
      </c>
    </row>
    <row r="310" ht="24.75" customHeight="1" spans="1:12">
      <c r="A310" s="32" t="s">
        <v>812</v>
      </c>
      <c r="B310" s="32" t="s">
        <v>446</v>
      </c>
      <c r="C310" s="33"/>
      <c r="D310" s="33"/>
      <c r="E310" s="33"/>
      <c r="F310" s="33"/>
      <c r="G310" s="33"/>
      <c r="H310" s="34">
        <f>SUBTOTAL(109,H311:H313)</f>
        <v>829.75</v>
      </c>
      <c r="I310" s="54"/>
      <c r="J310" s="57">
        <f t="shared" si="23"/>
        <v>0</v>
      </c>
      <c r="K310" s="57">
        <f t="shared" si="24"/>
        <v>0</v>
      </c>
      <c r="L310" s="58"/>
    </row>
    <row r="311" ht="38.25" spans="1:12">
      <c r="A311" s="35" t="s">
        <v>813</v>
      </c>
      <c r="B311" s="36" t="s">
        <v>814</v>
      </c>
      <c r="C311" s="37" t="s">
        <v>815</v>
      </c>
      <c r="D311" s="36" t="s">
        <v>37</v>
      </c>
      <c r="E311" s="36" t="s">
        <v>51</v>
      </c>
      <c r="F311" s="38">
        <v>2</v>
      </c>
      <c r="G311" s="38">
        <v>277.06</v>
      </c>
      <c r="H311" s="38">
        <f>ROUND(F311*G311,2)</f>
        <v>554.12</v>
      </c>
      <c r="I311" s="54"/>
      <c r="J311" s="59">
        <f t="shared" si="23"/>
        <v>277.06</v>
      </c>
      <c r="K311" s="59">
        <f t="shared" si="24"/>
        <v>554.12</v>
      </c>
      <c r="L311" s="60">
        <f t="shared" si="22"/>
        <v>0</v>
      </c>
    </row>
    <row r="312" ht="25.5" spans="1:12">
      <c r="A312" s="35" t="s">
        <v>816</v>
      </c>
      <c r="B312" s="36" t="s">
        <v>454</v>
      </c>
      <c r="C312" s="37" t="s">
        <v>455</v>
      </c>
      <c r="D312" s="36" t="s">
        <v>65</v>
      </c>
      <c r="E312" s="36" t="s">
        <v>51</v>
      </c>
      <c r="F312" s="38">
        <v>11</v>
      </c>
      <c r="G312" s="38">
        <v>24.26</v>
      </c>
      <c r="H312" s="38">
        <f>ROUND(F312*G312,2)</f>
        <v>266.86</v>
      </c>
      <c r="I312" s="54"/>
      <c r="J312" s="59">
        <f t="shared" si="23"/>
        <v>24.26</v>
      </c>
      <c r="K312" s="59">
        <f t="shared" si="24"/>
        <v>266.86</v>
      </c>
      <c r="L312" s="60">
        <f t="shared" si="22"/>
        <v>0</v>
      </c>
    </row>
    <row r="313" ht="25.5" spans="1:12">
      <c r="A313" s="35" t="s">
        <v>817</v>
      </c>
      <c r="B313" s="36" t="s">
        <v>818</v>
      </c>
      <c r="C313" s="37" t="s">
        <v>819</v>
      </c>
      <c r="D313" s="36" t="s">
        <v>37</v>
      </c>
      <c r="E313" s="36" t="s">
        <v>51</v>
      </c>
      <c r="F313" s="38">
        <v>1</v>
      </c>
      <c r="G313" s="38">
        <v>8.77</v>
      </c>
      <c r="H313" s="38">
        <f>ROUND(F313*G313,2)</f>
        <v>8.77</v>
      </c>
      <c r="I313" s="54"/>
      <c r="J313" s="59">
        <f t="shared" si="23"/>
        <v>8.77</v>
      </c>
      <c r="K313" s="59">
        <f t="shared" si="24"/>
        <v>8.77</v>
      </c>
      <c r="L313" s="60">
        <f t="shared" si="22"/>
        <v>0</v>
      </c>
    </row>
    <row r="314" ht="24.75" customHeight="1" spans="1:12">
      <c r="A314" s="32" t="s">
        <v>820</v>
      </c>
      <c r="B314" s="32" t="s">
        <v>460</v>
      </c>
      <c r="C314" s="33"/>
      <c r="D314" s="33"/>
      <c r="E314" s="33"/>
      <c r="F314" s="33"/>
      <c r="G314" s="33"/>
      <c r="H314" s="34">
        <f>SUBTOTAL(109,H315:H316)</f>
        <v>3137.52</v>
      </c>
      <c r="I314" s="54"/>
      <c r="J314" s="57">
        <f t="shared" si="23"/>
        <v>0</v>
      </c>
      <c r="K314" s="57">
        <f t="shared" si="24"/>
        <v>0</v>
      </c>
      <c r="L314" s="58"/>
    </row>
    <row r="315" spans="1:12">
      <c r="A315" s="35" t="s">
        <v>821</v>
      </c>
      <c r="B315" s="36" t="s">
        <v>822</v>
      </c>
      <c r="C315" s="37" t="s">
        <v>823</v>
      </c>
      <c r="D315" s="36" t="s">
        <v>373</v>
      </c>
      <c r="E315" s="36" t="s">
        <v>57</v>
      </c>
      <c r="F315" s="38">
        <v>180</v>
      </c>
      <c r="G315" s="38">
        <v>7.98</v>
      </c>
      <c r="H315" s="38">
        <f>ROUND(F315*G315,2)</f>
        <v>1436.4</v>
      </c>
      <c r="I315" s="54"/>
      <c r="J315" s="59">
        <f t="shared" si="23"/>
        <v>7.98</v>
      </c>
      <c r="K315" s="59">
        <f t="shared" si="24"/>
        <v>1436.4</v>
      </c>
      <c r="L315" s="60">
        <f t="shared" si="22"/>
        <v>0</v>
      </c>
    </row>
    <row r="316" ht="25.5" spans="1:12">
      <c r="A316" s="35" t="s">
        <v>824</v>
      </c>
      <c r="B316" s="36" t="s">
        <v>825</v>
      </c>
      <c r="C316" s="37" t="s">
        <v>826</v>
      </c>
      <c r="D316" s="36" t="s">
        <v>373</v>
      </c>
      <c r="E316" s="36" t="s">
        <v>429</v>
      </c>
      <c r="F316" s="38">
        <v>96</v>
      </c>
      <c r="G316" s="38">
        <v>17.72</v>
      </c>
      <c r="H316" s="38">
        <f>ROUND(F316*G316,2)</f>
        <v>1701.12</v>
      </c>
      <c r="I316" s="54"/>
      <c r="J316" s="59">
        <f t="shared" si="23"/>
        <v>17.72</v>
      </c>
      <c r="K316" s="59">
        <f t="shared" si="24"/>
        <v>1701.12</v>
      </c>
      <c r="L316" s="60">
        <f t="shared" si="22"/>
        <v>0</v>
      </c>
    </row>
    <row r="317" ht="24.75" customHeight="1" spans="1:12">
      <c r="A317" s="32" t="s">
        <v>827</v>
      </c>
      <c r="B317" s="32" t="s">
        <v>828</v>
      </c>
      <c r="C317" s="33"/>
      <c r="D317" s="33"/>
      <c r="E317" s="33"/>
      <c r="F317" s="33"/>
      <c r="G317" s="33"/>
      <c r="H317" s="34">
        <f>SUBTOTAL(109,H318:H319)</f>
        <v>666.25</v>
      </c>
      <c r="I317" s="54"/>
      <c r="J317" s="57">
        <f t="shared" si="23"/>
        <v>0</v>
      </c>
      <c r="K317" s="57">
        <f t="shared" si="24"/>
        <v>0</v>
      </c>
      <c r="L317" s="58"/>
    </row>
    <row r="318" ht="25.5" spans="1:12">
      <c r="A318" s="35" t="s">
        <v>829</v>
      </c>
      <c r="B318" s="36" t="s">
        <v>830</v>
      </c>
      <c r="C318" s="37" t="s">
        <v>831</v>
      </c>
      <c r="D318" s="36" t="s">
        <v>65</v>
      </c>
      <c r="E318" s="36" t="s">
        <v>51</v>
      </c>
      <c r="F318" s="38">
        <v>12</v>
      </c>
      <c r="G318" s="38">
        <v>50.1</v>
      </c>
      <c r="H318" s="38">
        <f>ROUND(F318*G318,2)</f>
        <v>601.2</v>
      </c>
      <c r="I318" s="54"/>
      <c r="J318" s="59">
        <f t="shared" si="23"/>
        <v>50.1</v>
      </c>
      <c r="K318" s="59">
        <f t="shared" si="24"/>
        <v>601.2</v>
      </c>
      <c r="L318" s="60">
        <f t="shared" si="22"/>
        <v>0</v>
      </c>
    </row>
    <row r="319" ht="25.5" spans="1:12">
      <c r="A319" s="35" t="s">
        <v>832</v>
      </c>
      <c r="B319" s="36" t="s">
        <v>833</v>
      </c>
      <c r="C319" s="37" t="s">
        <v>834</v>
      </c>
      <c r="D319" s="36" t="s">
        <v>65</v>
      </c>
      <c r="E319" s="36" t="s">
        <v>51</v>
      </c>
      <c r="F319" s="38">
        <v>1</v>
      </c>
      <c r="G319" s="38">
        <v>65.05</v>
      </c>
      <c r="H319" s="38">
        <f>ROUND(F319*G319,2)</f>
        <v>65.05</v>
      </c>
      <c r="I319" s="54"/>
      <c r="J319" s="59">
        <f t="shared" si="23"/>
        <v>65.05</v>
      </c>
      <c r="K319" s="59">
        <f t="shared" si="24"/>
        <v>65.05</v>
      </c>
      <c r="L319" s="60">
        <f t="shared" si="22"/>
        <v>0</v>
      </c>
    </row>
    <row r="320" ht="26.25" customHeight="1" spans="1:12">
      <c r="A320" s="29" t="s">
        <v>835</v>
      </c>
      <c r="B320" s="29" t="s">
        <v>836</v>
      </c>
      <c r="C320" s="30"/>
      <c r="D320" s="30"/>
      <c r="E320" s="30"/>
      <c r="F320" s="30"/>
      <c r="G320" s="30"/>
      <c r="H320" s="31">
        <f>SUBTOTAL(109,H321:H325)</f>
        <v>4196.21</v>
      </c>
      <c r="I320" s="54"/>
      <c r="J320" s="55">
        <f t="shared" si="23"/>
        <v>0</v>
      </c>
      <c r="K320" s="55">
        <f>SUBTOTAL(109,K321:K325)</f>
        <v>4196.21</v>
      </c>
      <c r="L320" s="56"/>
    </row>
    <row r="321" ht="24.75" customHeight="1" spans="1:12">
      <c r="A321" s="32" t="s">
        <v>837</v>
      </c>
      <c r="B321" s="32" t="s">
        <v>731</v>
      </c>
      <c r="C321" s="33"/>
      <c r="D321" s="33"/>
      <c r="E321" s="33"/>
      <c r="F321" s="33"/>
      <c r="G321" s="33"/>
      <c r="H321" s="34">
        <f>SUBTOTAL(109,H322:H323)</f>
        <v>4086.35</v>
      </c>
      <c r="I321" s="54"/>
      <c r="J321" s="57">
        <f t="shared" si="23"/>
        <v>0</v>
      </c>
      <c r="K321" s="57">
        <f t="shared" si="24"/>
        <v>0</v>
      </c>
      <c r="L321" s="58"/>
    </row>
    <row r="322" ht="25.5" spans="1:12">
      <c r="A322" s="35" t="s">
        <v>838</v>
      </c>
      <c r="B322" s="36" t="s">
        <v>839</v>
      </c>
      <c r="C322" s="37" t="s">
        <v>840</v>
      </c>
      <c r="D322" s="36" t="s">
        <v>373</v>
      </c>
      <c r="E322" s="36" t="s">
        <v>386</v>
      </c>
      <c r="F322" s="38">
        <v>1</v>
      </c>
      <c r="G322" s="38">
        <v>1929.61</v>
      </c>
      <c r="H322" s="38">
        <f>ROUND(F322*G322,2)</f>
        <v>1929.61</v>
      </c>
      <c r="I322" s="54"/>
      <c r="J322" s="59">
        <f t="shared" si="23"/>
        <v>1929.61</v>
      </c>
      <c r="K322" s="59">
        <f t="shared" si="24"/>
        <v>1929.61</v>
      </c>
      <c r="L322" s="60">
        <f t="shared" si="22"/>
        <v>0</v>
      </c>
    </row>
    <row r="323" ht="25.5" spans="1:12">
      <c r="A323" s="35" t="s">
        <v>841</v>
      </c>
      <c r="B323" s="36" t="s">
        <v>842</v>
      </c>
      <c r="C323" s="37" t="s">
        <v>843</v>
      </c>
      <c r="D323" s="36" t="s">
        <v>373</v>
      </c>
      <c r="E323" s="36" t="s">
        <v>386</v>
      </c>
      <c r="F323" s="38">
        <v>1</v>
      </c>
      <c r="G323" s="38">
        <v>2156.74</v>
      </c>
      <c r="H323" s="38">
        <f>ROUND(F323*G323,2)</f>
        <v>2156.74</v>
      </c>
      <c r="I323" s="54"/>
      <c r="J323" s="59">
        <f t="shared" si="23"/>
        <v>2156.74</v>
      </c>
      <c r="K323" s="59">
        <f t="shared" si="24"/>
        <v>2156.74</v>
      </c>
      <c r="L323" s="60">
        <f t="shared" si="22"/>
        <v>0</v>
      </c>
    </row>
    <row r="324" ht="24.75" customHeight="1" spans="1:12">
      <c r="A324" s="32" t="s">
        <v>844</v>
      </c>
      <c r="B324" s="32" t="s">
        <v>520</v>
      </c>
      <c r="C324" s="33"/>
      <c r="D324" s="33"/>
      <c r="E324" s="33"/>
      <c r="F324" s="33"/>
      <c r="G324" s="33"/>
      <c r="H324" s="34">
        <f>SUBTOTAL(109,H325)</f>
        <v>109.86</v>
      </c>
      <c r="I324" s="54"/>
      <c r="J324" s="57">
        <f t="shared" si="23"/>
        <v>0</v>
      </c>
      <c r="K324" s="57">
        <f t="shared" si="24"/>
        <v>0</v>
      </c>
      <c r="L324" s="58"/>
    </row>
    <row r="325" ht="25.5" spans="1:12">
      <c r="A325" s="35" t="s">
        <v>845</v>
      </c>
      <c r="B325" s="36" t="s">
        <v>846</v>
      </c>
      <c r="C325" s="37" t="s">
        <v>847</v>
      </c>
      <c r="D325" s="36" t="s">
        <v>44</v>
      </c>
      <c r="E325" s="36" t="s">
        <v>386</v>
      </c>
      <c r="F325" s="38">
        <v>2</v>
      </c>
      <c r="G325" s="38">
        <v>54.93</v>
      </c>
      <c r="H325" s="38">
        <f>ROUND(F325*G325,2)</f>
        <v>109.86</v>
      </c>
      <c r="I325" s="54"/>
      <c r="J325" s="59">
        <f t="shared" si="23"/>
        <v>54.93</v>
      </c>
      <c r="K325" s="59">
        <f t="shared" si="24"/>
        <v>109.86</v>
      </c>
      <c r="L325" s="60">
        <f t="shared" si="22"/>
        <v>0</v>
      </c>
    </row>
    <row r="326" ht="26.25" customHeight="1" spans="1:12">
      <c r="A326" s="29" t="s">
        <v>848</v>
      </c>
      <c r="B326" s="29" t="s">
        <v>525</v>
      </c>
      <c r="C326" s="30"/>
      <c r="D326" s="30"/>
      <c r="E326" s="30"/>
      <c r="F326" s="30"/>
      <c r="G326" s="30"/>
      <c r="H326" s="31">
        <f>SUBTOTAL(109,H327:H331)</f>
        <v>540.61</v>
      </c>
      <c r="I326" s="54"/>
      <c r="J326" s="55">
        <f t="shared" si="23"/>
        <v>0</v>
      </c>
      <c r="K326" s="55">
        <f>SUBTOTAL(109,K327:K331)</f>
        <v>540.61</v>
      </c>
      <c r="L326" s="56"/>
    </row>
    <row r="327" ht="24.75" customHeight="1" spans="1:12">
      <c r="A327" s="32" t="s">
        <v>849</v>
      </c>
      <c r="B327" s="32" t="s">
        <v>850</v>
      </c>
      <c r="C327" s="33"/>
      <c r="D327" s="33"/>
      <c r="E327" s="33"/>
      <c r="F327" s="33"/>
      <c r="G327" s="33"/>
      <c r="H327" s="34">
        <f>SUBTOTAL(109,H328)</f>
        <v>268.89</v>
      </c>
      <c r="I327" s="54"/>
      <c r="J327" s="57">
        <f t="shared" si="23"/>
        <v>0</v>
      </c>
      <c r="K327" s="57">
        <f t="shared" si="24"/>
        <v>0</v>
      </c>
      <c r="L327" s="58"/>
    </row>
    <row r="328" spans="1:12">
      <c r="A328" s="35" t="s">
        <v>851</v>
      </c>
      <c r="B328" s="36" t="s">
        <v>852</v>
      </c>
      <c r="C328" s="37" t="s">
        <v>853</v>
      </c>
      <c r="D328" s="36" t="s">
        <v>373</v>
      </c>
      <c r="E328" s="36" t="s">
        <v>854</v>
      </c>
      <c r="F328" s="38">
        <v>137.89</v>
      </c>
      <c r="G328" s="38">
        <v>1.95</v>
      </c>
      <c r="H328" s="38">
        <f>ROUND(F328*G328,2)</f>
        <v>268.89</v>
      </c>
      <c r="I328" s="54"/>
      <c r="J328" s="59">
        <f t="shared" si="23"/>
        <v>1.95</v>
      </c>
      <c r="K328" s="59">
        <f t="shared" si="24"/>
        <v>268.89</v>
      </c>
      <c r="L328" s="60">
        <f t="shared" ref="L328:L331" si="29">1-J328/G328</f>
        <v>0</v>
      </c>
    </row>
    <row r="329" ht="24.75" customHeight="1" spans="1:12">
      <c r="A329" s="32" t="s">
        <v>855</v>
      </c>
      <c r="B329" s="32" t="s">
        <v>856</v>
      </c>
      <c r="C329" s="33"/>
      <c r="D329" s="33"/>
      <c r="E329" s="33"/>
      <c r="F329" s="33"/>
      <c r="G329" s="33"/>
      <c r="H329" s="34">
        <f>SUBTOTAL(109,H330:H331)</f>
        <v>271.72</v>
      </c>
      <c r="I329" s="54"/>
      <c r="J329" s="57">
        <f t="shared" si="23"/>
        <v>0</v>
      </c>
      <c r="K329" s="57">
        <f t="shared" si="24"/>
        <v>0</v>
      </c>
      <c r="L329" s="58"/>
    </row>
    <row r="330" spans="1:12">
      <c r="A330" s="35" t="s">
        <v>857</v>
      </c>
      <c r="B330" s="36" t="s">
        <v>858</v>
      </c>
      <c r="C330" s="37" t="s">
        <v>859</v>
      </c>
      <c r="D330" s="36" t="s">
        <v>37</v>
      </c>
      <c r="E330" s="36" t="s">
        <v>74</v>
      </c>
      <c r="F330" s="38">
        <v>11.27</v>
      </c>
      <c r="G330" s="38">
        <v>19.97</v>
      </c>
      <c r="H330" s="38">
        <f>ROUND(F330*G330,2)</f>
        <v>225.06</v>
      </c>
      <c r="I330" s="54"/>
      <c r="J330" s="59">
        <f t="shared" si="23"/>
        <v>19.97</v>
      </c>
      <c r="K330" s="59">
        <f t="shared" si="24"/>
        <v>225.06</v>
      </c>
      <c r="L330" s="60">
        <f t="shared" si="29"/>
        <v>0</v>
      </c>
    </row>
    <row r="331" ht="25.5" spans="1:12">
      <c r="A331" s="35" t="s">
        <v>860</v>
      </c>
      <c r="B331" s="36" t="s">
        <v>861</v>
      </c>
      <c r="C331" s="63" t="s">
        <v>862</v>
      </c>
      <c r="D331" s="36" t="s">
        <v>37</v>
      </c>
      <c r="E331" s="36" t="s">
        <v>74</v>
      </c>
      <c r="F331" s="38">
        <v>11.27</v>
      </c>
      <c r="G331" s="38">
        <v>4.14</v>
      </c>
      <c r="H331" s="38">
        <f>ROUND(F331*G331,2)</f>
        <v>46.66</v>
      </c>
      <c r="I331" s="54"/>
      <c r="J331" s="59">
        <f t="shared" si="23"/>
        <v>4.14</v>
      </c>
      <c r="K331" s="59">
        <f t="shared" ref="K331" si="30">ROUND(J331*F331,2)</f>
        <v>46.66</v>
      </c>
      <c r="L331" s="60">
        <f t="shared" si="29"/>
        <v>0</v>
      </c>
    </row>
    <row r="332" customHeight="1" spans="1:12">
      <c r="A332" s="66"/>
      <c r="B332" s="67"/>
      <c r="C332" s="66"/>
      <c r="D332" s="66"/>
      <c r="E332" s="66"/>
      <c r="F332" s="68" t="s">
        <v>863</v>
      </c>
      <c r="G332" s="69"/>
      <c r="H332" s="70">
        <f>SUBTOTAL(109,H8:H331)</f>
        <v>164833.44</v>
      </c>
      <c r="I332" s="12"/>
      <c r="J332" s="54"/>
      <c r="K332" s="70">
        <f>SUBTOTAL(109,K8:K331)</f>
        <v>164833.44</v>
      </c>
      <c r="L332" s="73">
        <f>1-(K332/H332)</f>
        <v>0</v>
      </c>
    </row>
    <row r="333" customHeight="1" spans="1:12">
      <c r="A333" s="66"/>
      <c r="B333" s="67"/>
      <c r="C333" s="66"/>
      <c r="D333" s="66"/>
      <c r="E333" s="66"/>
      <c r="F333" s="68" t="s">
        <v>864</v>
      </c>
      <c r="G333" s="69"/>
      <c r="H333" s="70">
        <f>H332*0.2639</f>
        <v>43499.544816</v>
      </c>
      <c r="I333" s="12"/>
      <c r="J333" s="54"/>
      <c r="K333" s="70">
        <f>K332*J5</f>
        <v>43499.544816</v>
      </c>
      <c r="L333" s="73">
        <f>1-(K333/H333)</f>
        <v>0</v>
      </c>
    </row>
    <row r="334" customHeight="1" spans="1:12">
      <c r="A334" s="66"/>
      <c r="B334" s="67"/>
      <c r="C334" s="66"/>
      <c r="D334" s="66"/>
      <c r="E334" s="66"/>
      <c r="F334" s="68" t="s">
        <v>865</v>
      </c>
      <c r="G334" s="69"/>
      <c r="H334" s="70">
        <f>SUM(H332:H333)</f>
        <v>208332.984816</v>
      </c>
      <c r="I334" s="12"/>
      <c r="J334" s="54"/>
      <c r="K334" s="70">
        <f>SUM(K332:K333)</f>
        <v>208332.984816</v>
      </c>
      <c r="L334" s="73">
        <f t="shared" ref="L334" si="31">1-(K334/H334)</f>
        <v>0</v>
      </c>
    </row>
    <row r="335" spans="6:12">
      <c r="F335" s="71"/>
      <c r="G335" s="72"/>
      <c r="H335" s="54"/>
      <c r="I335" s="12"/>
      <c r="J335" s="54"/>
      <c r="K335" s="74"/>
      <c r="L335" s="75"/>
    </row>
  </sheetData>
  <sheetProtection algorithmName="SHA-512" hashValue="Xa4kf68RiBPZ8FZ90YlBdQfqrdG/rDS2/n1J1Ja3dIP2PePciySLOBHib9hA8O3oZTTF5DXQAoMjfVtGsvk+PA==" saltValue="TxQ91YCBP0mR/PzgwDRw3A==" spinCount="100000" sheet="1" objects="1" scenarios="1"/>
  <autoFilter ref="A7:L334">
    <extLst/>
  </autoFilter>
  <mergeCells count="102">
    <mergeCell ref="J1:L1"/>
    <mergeCell ref="B2:C2"/>
    <mergeCell ref="J2:L2"/>
    <mergeCell ref="J3:L3"/>
    <mergeCell ref="B4:C4"/>
    <mergeCell ref="A6:H6"/>
    <mergeCell ref="J6:L6"/>
    <mergeCell ref="B8:G8"/>
    <mergeCell ref="B9:G9"/>
    <mergeCell ref="B11:G11"/>
    <mergeCell ref="B15:G15"/>
    <mergeCell ref="B17:G17"/>
    <mergeCell ref="B18:G18"/>
    <mergeCell ref="B20:G20"/>
    <mergeCell ref="B21:G21"/>
    <mergeCell ref="B27:G27"/>
    <mergeCell ref="B28:G28"/>
    <mergeCell ref="B30:G30"/>
    <mergeCell ref="B32:G32"/>
    <mergeCell ref="B33:G33"/>
    <mergeCell ref="B35:G35"/>
    <mergeCell ref="B42:G42"/>
    <mergeCell ref="B43:G43"/>
    <mergeCell ref="B46:G46"/>
    <mergeCell ref="B49:G49"/>
    <mergeCell ref="B50:G50"/>
    <mergeCell ref="B51:G51"/>
    <mergeCell ref="B53:G53"/>
    <mergeCell ref="B55:G55"/>
    <mergeCell ref="B57:G57"/>
    <mergeCell ref="B58:G58"/>
    <mergeCell ref="B61:G61"/>
    <mergeCell ref="B65:G65"/>
    <mergeCell ref="B67:G67"/>
    <mergeCell ref="B68:G68"/>
    <mergeCell ref="B70:G70"/>
    <mergeCell ref="B72:G72"/>
    <mergeCell ref="B73:G73"/>
    <mergeCell ref="B79:G79"/>
    <mergeCell ref="B86:G86"/>
    <mergeCell ref="B89:G89"/>
    <mergeCell ref="B90:G90"/>
    <mergeCell ref="B98:G98"/>
    <mergeCell ref="B102:G102"/>
    <mergeCell ref="B103:G103"/>
    <mergeCell ref="B107:G107"/>
    <mergeCell ref="B110:G110"/>
    <mergeCell ref="B111:G111"/>
    <mergeCell ref="B118:G118"/>
    <mergeCell ref="B120:G120"/>
    <mergeCell ref="B121:G121"/>
    <mergeCell ref="B123:G123"/>
    <mergeCell ref="B127:G127"/>
    <mergeCell ref="B130:G130"/>
    <mergeCell ref="B131:G131"/>
    <mergeCell ref="B137:G137"/>
    <mergeCell ref="B138:G138"/>
    <mergeCell ref="B139:G139"/>
    <mergeCell ref="B152:G152"/>
    <mergeCell ref="B154:G154"/>
    <mergeCell ref="B166:G166"/>
    <mergeCell ref="B171:G171"/>
    <mergeCell ref="B178:G178"/>
    <mergeCell ref="B182:G182"/>
    <mergeCell ref="B186:G186"/>
    <mergeCell ref="B187:G187"/>
    <mergeCell ref="B188:G188"/>
    <mergeCell ref="B190:G190"/>
    <mergeCell ref="B194:G194"/>
    <mergeCell ref="B196:G196"/>
    <mergeCell ref="B201:G201"/>
    <mergeCell ref="B202:G202"/>
    <mergeCell ref="B205:G205"/>
    <mergeCell ref="B214:G214"/>
    <mergeCell ref="B219:G219"/>
    <mergeCell ref="B225:G225"/>
    <mergeCell ref="B226:G226"/>
    <mergeCell ref="B230:G230"/>
    <mergeCell ref="B245:G245"/>
    <mergeCell ref="B249:G249"/>
    <mergeCell ref="B257:G257"/>
    <mergeCell ref="B258:G258"/>
    <mergeCell ref="B263:G263"/>
    <mergeCell ref="B268:G268"/>
    <mergeCell ref="B277:G277"/>
    <mergeCell ref="B278:G278"/>
    <mergeCell ref="B282:G282"/>
    <mergeCell ref="B289:G289"/>
    <mergeCell ref="B290:G290"/>
    <mergeCell ref="B302:G302"/>
    <mergeCell ref="B310:G310"/>
    <mergeCell ref="B314:G314"/>
    <mergeCell ref="B317:G317"/>
    <mergeCell ref="B320:G320"/>
    <mergeCell ref="B321:G321"/>
    <mergeCell ref="B324:G324"/>
    <mergeCell ref="B326:G326"/>
    <mergeCell ref="B327:G327"/>
    <mergeCell ref="B329:G329"/>
    <mergeCell ref="F332:G332"/>
    <mergeCell ref="F333:G333"/>
    <mergeCell ref="F334:G334"/>
  </mergeCells>
  <pageMargins left="0.277777777777778" right="0.277777777777778" top="0.277777777777778" bottom="0.277777777777778" header="0" footer="0"/>
  <pageSetup paperSize="1" scale="8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PROPOSTA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2162776</dc:creator>
  <cp:lastModifiedBy>aluno</cp:lastModifiedBy>
  <dcterms:created xsi:type="dcterms:W3CDTF">2019-11-14T14:17:00Z</dcterms:created>
  <cp:lastPrinted>2019-11-14T13:51:00Z</cp:lastPrinted>
  <dcterms:modified xsi:type="dcterms:W3CDTF">2020-05-25T14:52:39Z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