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 codeName="EstaPastaDeTrabalho"/>
  <bookViews>
    <workbookView xWindow="0" yWindow="0" windowWidth="21570" windowHeight="8145"/>
  </bookViews>
  <sheets>
    <sheet name="PLANILHA ORCAMENTARIA" sheetId="1" r:id="rId1"/>
  </sheets>
  <definedNames>
    <definedName name="JR_PAGE_ANCHOR_0_1">'PLANILHA ORCAMENTARIA'!#REF!</definedName>
    <definedName name="JR_PAGE_ANCHOR_1_1">#REF!</definedName>
    <definedName name="JR_PAGE_ANCHOR_2_1">#REF!</definedName>
    <definedName name="JR_PAGE_ANCHOR_3_1">#REF!</definedName>
    <definedName name="JR_PAGE_ANCHOR_4_1">#REF!</definedName>
    <definedName name="JR_PAGE_ANCHOR_5_1">#REF!</definedName>
    <definedName name="JR_PAGE_ANCHOR_6_1">#REF!</definedName>
    <definedName name="JR_PAGE_ANCHOR_7_1">#REF!</definedName>
    <definedName name="JR_PAGE_ANCHOR_8_1">#REF!</definedName>
    <definedName name="JR_PAGE_ANCHOR_9_1">#REF!</definedName>
    <definedName name="_xlnm.Print_Titles" localSheetId="0">'PLANILHA ORCAMENTARIA'!$8:$9</definedName>
    <definedName name="VALOR_TOTAL">'PLANILHA ORCAMENTARIA'!$H$566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2" i="1" l="1"/>
  <c r="K12" i="1" s="1"/>
  <c r="J13" i="1"/>
  <c r="L13" i="1" s="1"/>
  <c r="J14" i="1"/>
  <c r="K14" i="1" s="1"/>
  <c r="J17" i="1"/>
  <c r="K17" i="1" s="1"/>
  <c r="J19" i="1"/>
  <c r="K19" i="1" s="1"/>
  <c r="J20" i="1"/>
  <c r="K20" i="1" s="1"/>
  <c r="J21" i="1"/>
  <c r="K21" i="1" s="1"/>
  <c r="J23" i="1"/>
  <c r="L23" i="1" s="1"/>
  <c r="J24" i="1"/>
  <c r="K24" i="1" s="1"/>
  <c r="J25" i="1"/>
  <c r="K25" i="1" s="1"/>
  <c r="J26" i="1"/>
  <c r="K26" i="1" s="1"/>
  <c r="J27" i="1"/>
  <c r="K27" i="1" s="1"/>
  <c r="J28" i="1"/>
  <c r="K28" i="1" s="1"/>
  <c r="J29" i="1"/>
  <c r="K29" i="1" s="1"/>
  <c r="J30" i="1"/>
  <c r="K30" i="1" s="1"/>
  <c r="J31" i="1"/>
  <c r="L31" i="1" s="1"/>
  <c r="J32" i="1"/>
  <c r="K32" i="1" s="1"/>
  <c r="J33" i="1"/>
  <c r="K33" i="1" s="1"/>
  <c r="J35" i="1"/>
  <c r="K35" i="1" s="1"/>
  <c r="J38" i="1"/>
  <c r="K38" i="1" s="1"/>
  <c r="J39" i="1"/>
  <c r="K39" i="1" s="1"/>
  <c r="J40" i="1"/>
  <c r="K40" i="1" s="1"/>
  <c r="J41" i="1"/>
  <c r="K41" i="1" s="1"/>
  <c r="J42" i="1"/>
  <c r="K42" i="1" s="1"/>
  <c r="J44" i="1"/>
  <c r="K44" i="1" s="1"/>
  <c r="J45" i="1"/>
  <c r="K45" i="1" s="1"/>
  <c r="J46" i="1"/>
  <c r="K46" i="1" s="1"/>
  <c r="J47" i="1"/>
  <c r="K47" i="1" s="1"/>
  <c r="J48" i="1"/>
  <c r="K48" i="1" s="1"/>
  <c r="J49" i="1"/>
  <c r="L49" i="1" s="1"/>
  <c r="J51" i="1"/>
  <c r="L51" i="1" s="1"/>
  <c r="J52" i="1"/>
  <c r="K52" i="1" s="1"/>
  <c r="J53" i="1"/>
  <c r="K53" i="1" s="1"/>
  <c r="J54" i="1"/>
  <c r="K54" i="1" s="1"/>
  <c r="J55" i="1"/>
  <c r="L55" i="1" s="1"/>
  <c r="J56" i="1"/>
  <c r="K56" i="1" s="1"/>
  <c r="J59" i="1"/>
  <c r="K59" i="1" s="1"/>
  <c r="J60" i="1"/>
  <c r="K60" i="1" s="1"/>
  <c r="J61" i="1"/>
  <c r="K61" i="1" s="1"/>
  <c r="J62" i="1"/>
  <c r="K62" i="1" s="1"/>
  <c r="J63" i="1"/>
  <c r="K63" i="1" s="1"/>
  <c r="J64" i="1"/>
  <c r="K64" i="1" s="1"/>
  <c r="J65" i="1"/>
  <c r="K65" i="1" s="1"/>
  <c r="J67" i="1"/>
  <c r="K67" i="1" s="1"/>
  <c r="J68" i="1"/>
  <c r="K68" i="1" s="1"/>
  <c r="J69" i="1"/>
  <c r="L69" i="1" s="1"/>
  <c r="J70" i="1"/>
  <c r="K70" i="1" s="1"/>
  <c r="J71" i="1"/>
  <c r="K71" i="1" s="1"/>
  <c r="J72" i="1"/>
  <c r="K72" i="1" s="1"/>
  <c r="J73" i="1"/>
  <c r="K73" i="1" s="1"/>
  <c r="J74" i="1"/>
  <c r="K74" i="1" s="1"/>
  <c r="J76" i="1"/>
  <c r="K76" i="1" s="1"/>
  <c r="J77" i="1"/>
  <c r="L77" i="1" s="1"/>
  <c r="J78" i="1"/>
  <c r="K78" i="1" s="1"/>
  <c r="J79" i="1"/>
  <c r="L79" i="1" s="1"/>
  <c r="J80" i="1"/>
  <c r="K80" i="1" s="1"/>
  <c r="J81" i="1"/>
  <c r="K81" i="1" s="1"/>
  <c r="J83" i="1"/>
  <c r="K83" i="1" s="1"/>
  <c r="J84" i="1"/>
  <c r="K84" i="1" s="1"/>
  <c r="J85" i="1"/>
  <c r="K85" i="1" s="1"/>
  <c r="J86" i="1"/>
  <c r="K86" i="1" s="1"/>
  <c r="J87" i="1"/>
  <c r="L87" i="1" s="1"/>
  <c r="J88" i="1"/>
  <c r="K88" i="1" s="1"/>
  <c r="J89" i="1"/>
  <c r="K89" i="1" s="1"/>
  <c r="J90" i="1"/>
  <c r="K90" i="1" s="1"/>
  <c r="J92" i="1"/>
  <c r="K92" i="1" s="1"/>
  <c r="J93" i="1"/>
  <c r="L93" i="1" s="1"/>
  <c r="J94" i="1"/>
  <c r="K94" i="1" s="1"/>
  <c r="J95" i="1"/>
  <c r="K95" i="1" s="1"/>
  <c r="J96" i="1"/>
  <c r="K96" i="1" s="1"/>
  <c r="J97" i="1"/>
  <c r="K97" i="1" s="1"/>
  <c r="J98" i="1"/>
  <c r="K98" i="1" s="1"/>
  <c r="J99" i="1"/>
  <c r="K99" i="1" s="1"/>
  <c r="J100" i="1"/>
  <c r="K100" i="1" s="1"/>
  <c r="J101" i="1"/>
  <c r="L101" i="1" s="1"/>
  <c r="J103" i="1"/>
  <c r="K103" i="1" s="1"/>
  <c r="J104" i="1"/>
  <c r="K104" i="1" s="1"/>
  <c r="J105" i="1"/>
  <c r="K105" i="1" s="1"/>
  <c r="J106" i="1"/>
  <c r="K106" i="1" s="1"/>
  <c r="J107" i="1"/>
  <c r="K107" i="1" s="1"/>
  <c r="J108" i="1"/>
  <c r="K108" i="1" s="1"/>
  <c r="J110" i="1"/>
  <c r="K110" i="1" s="1"/>
  <c r="J111" i="1"/>
  <c r="K111" i="1" s="1"/>
  <c r="J112" i="1"/>
  <c r="K112" i="1" s="1"/>
  <c r="J113" i="1"/>
  <c r="K113" i="1" s="1"/>
  <c r="J116" i="1"/>
  <c r="K116" i="1" s="1"/>
  <c r="J117" i="1"/>
  <c r="K117" i="1" s="1"/>
  <c r="J118" i="1"/>
  <c r="K118" i="1" s="1"/>
  <c r="J119" i="1"/>
  <c r="K119" i="1" s="1"/>
  <c r="J120" i="1"/>
  <c r="K120" i="1" s="1"/>
  <c r="J121" i="1"/>
  <c r="K121" i="1" s="1"/>
  <c r="J122" i="1"/>
  <c r="K122" i="1" s="1"/>
  <c r="J123" i="1"/>
  <c r="L123" i="1" s="1"/>
  <c r="J124" i="1"/>
  <c r="K124" i="1" s="1"/>
  <c r="J125" i="1"/>
  <c r="K125" i="1" s="1"/>
  <c r="J126" i="1"/>
  <c r="K126" i="1" s="1"/>
  <c r="J127" i="1"/>
  <c r="K127" i="1" s="1"/>
  <c r="J129" i="1"/>
  <c r="L129" i="1" s="1"/>
  <c r="J130" i="1"/>
  <c r="K130" i="1" s="1"/>
  <c r="J131" i="1"/>
  <c r="K131" i="1" s="1"/>
  <c r="J132" i="1"/>
  <c r="K132" i="1" s="1"/>
  <c r="J133" i="1"/>
  <c r="K133" i="1" s="1"/>
  <c r="J134" i="1"/>
  <c r="K134" i="1" s="1"/>
  <c r="J135" i="1"/>
  <c r="L135" i="1" s="1"/>
  <c r="J137" i="1"/>
  <c r="K137" i="1" s="1"/>
  <c r="J138" i="1"/>
  <c r="K138" i="1" s="1"/>
  <c r="J139" i="1"/>
  <c r="K139" i="1" s="1"/>
  <c r="J140" i="1"/>
  <c r="K140" i="1" s="1"/>
  <c r="J141" i="1"/>
  <c r="K141" i="1" s="1"/>
  <c r="J143" i="1"/>
  <c r="K143" i="1" s="1"/>
  <c r="J144" i="1"/>
  <c r="K144" i="1" s="1"/>
  <c r="J145" i="1"/>
  <c r="L145" i="1" s="1"/>
  <c r="J148" i="1"/>
  <c r="K148" i="1" s="1"/>
  <c r="J149" i="1"/>
  <c r="K149" i="1" s="1"/>
  <c r="J150" i="1"/>
  <c r="K150" i="1" s="1"/>
  <c r="J151" i="1"/>
  <c r="K151" i="1" s="1"/>
  <c r="J152" i="1"/>
  <c r="K152" i="1" s="1"/>
  <c r="J153" i="1"/>
  <c r="L153" i="1" s="1"/>
  <c r="J154" i="1"/>
  <c r="K154" i="1" s="1"/>
  <c r="J155" i="1"/>
  <c r="K155" i="1" s="1"/>
  <c r="J156" i="1"/>
  <c r="K156" i="1" s="1"/>
  <c r="J157" i="1"/>
  <c r="L157" i="1" s="1"/>
  <c r="J158" i="1"/>
  <c r="K158" i="1" s="1"/>
  <c r="J159" i="1"/>
  <c r="K159" i="1" s="1"/>
  <c r="J160" i="1"/>
  <c r="K160" i="1" s="1"/>
  <c r="J161" i="1"/>
  <c r="K161" i="1" s="1"/>
  <c r="J162" i="1"/>
  <c r="K162" i="1" s="1"/>
  <c r="J163" i="1"/>
  <c r="K163" i="1" s="1"/>
  <c r="J164" i="1"/>
  <c r="K164" i="1" s="1"/>
  <c r="J165" i="1"/>
  <c r="K165" i="1" s="1"/>
  <c r="J166" i="1"/>
  <c r="K166" i="1" s="1"/>
  <c r="J167" i="1"/>
  <c r="K167" i="1" s="1"/>
  <c r="J168" i="1"/>
  <c r="K168" i="1" s="1"/>
  <c r="J169" i="1"/>
  <c r="L169" i="1" s="1"/>
  <c r="J170" i="1"/>
  <c r="K170" i="1" s="1"/>
  <c r="J171" i="1"/>
  <c r="K171" i="1" s="1"/>
  <c r="J172" i="1"/>
  <c r="K172" i="1" s="1"/>
  <c r="J173" i="1"/>
  <c r="L173" i="1" s="1"/>
  <c r="J174" i="1"/>
  <c r="K174" i="1" s="1"/>
  <c r="J175" i="1"/>
  <c r="K175" i="1" s="1"/>
  <c r="J176" i="1"/>
  <c r="K176" i="1" s="1"/>
  <c r="J178" i="1"/>
  <c r="K178" i="1" s="1"/>
  <c r="J179" i="1"/>
  <c r="K179" i="1" s="1"/>
  <c r="J180" i="1"/>
  <c r="K180" i="1" s="1"/>
  <c r="J181" i="1"/>
  <c r="L181" i="1" s="1"/>
  <c r="J182" i="1"/>
  <c r="K182" i="1" s="1"/>
  <c r="J183" i="1"/>
  <c r="L183" i="1" s="1"/>
  <c r="J184" i="1"/>
  <c r="K184" i="1" s="1"/>
  <c r="J185" i="1"/>
  <c r="K185" i="1" s="1"/>
  <c r="J187" i="1"/>
  <c r="K187" i="1" s="1"/>
  <c r="J188" i="1"/>
  <c r="K188" i="1" s="1"/>
  <c r="J189" i="1"/>
  <c r="L189" i="1" s="1"/>
  <c r="J190" i="1"/>
  <c r="K190" i="1" s="1"/>
  <c r="J191" i="1"/>
  <c r="K191" i="1" s="1"/>
  <c r="J192" i="1"/>
  <c r="K192" i="1" s="1"/>
  <c r="J193" i="1"/>
  <c r="L193" i="1" s="1"/>
  <c r="J194" i="1"/>
  <c r="K194" i="1" s="1"/>
  <c r="J195" i="1"/>
  <c r="K195" i="1" s="1"/>
  <c r="J196" i="1"/>
  <c r="K196" i="1" s="1"/>
  <c r="J198" i="1"/>
  <c r="K198" i="1" s="1"/>
  <c r="J199" i="1"/>
  <c r="K199" i="1" s="1"/>
  <c r="J200" i="1"/>
  <c r="K200" i="1" s="1"/>
  <c r="J201" i="1"/>
  <c r="L201" i="1" s="1"/>
  <c r="J202" i="1"/>
  <c r="K202" i="1" s="1"/>
  <c r="J204" i="1"/>
  <c r="K204" i="1" s="1"/>
  <c r="J205" i="1"/>
  <c r="K205" i="1" s="1"/>
  <c r="J206" i="1"/>
  <c r="K206" i="1" s="1"/>
  <c r="J207" i="1"/>
  <c r="K207" i="1" s="1"/>
  <c r="J208" i="1"/>
  <c r="K208" i="1" s="1"/>
  <c r="J210" i="1"/>
  <c r="K210" i="1" s="1"/>
  <c r="J211" i="1"/>
  <c r="K211" i="1" s="1"/>
  <c r="J212" i="1"/>
  <c r="K212" i="1" s="1"/>
  <c r="J213" i="1"/>
  <c r="K213" i="1" s="1"/>
  <c r="J214" i="1"/>
  <c r="K214" i="1" s="1"/>
  <c r="J217" i="1"/>
  <c r="L217" i="1" s="1"/>
  <c r="J218" i="1"/>
  <c r="K218" i="1" s="1"/>
  <c r="J219" i="1"/>
  <c r="K219" i="1" s="1"/>
  <c r="J220" i="1"/>
  <c r="K220" i="1" s="1"/>
  <c r="J221" i="1"/>
  <c r="K221" i="1" s="1"/>
  <c r="J222" i="1"/>
  <c r="K222" i="1" s="1"/>
  <c r="J223" i="1"/>
  <c r="L223" i="1" s="1"/>
  <c r="J224" i="1"/>
  <c r="K224" i="1" s="1"/>
  <c r="J225" i="1"/>
  <c r="K225" i="1" s="1"/>
  <c r="J226" i="1"/>
  <c r="L226" i="1" s="1"/>
  <c r="J228" i="1"/>
  <c r="K228" i="1" s="1"/>
  <c r="J229" i="1"/>
  <c r="L229" i="1" s="1"/>
  <c r="J230" i="1"/>
  <c r="K230" i="1" s="1"/>
  <c r="J231" i="1"/>
  <c r="L231" i="1" s="1"/>
  <c r="J232" i="1"/>
  <c r="K232" i="1" s="1"/>
  <c r="J233" i="1"/>
  <c r="K233" i="1" s="1"/>
  <c r="J234" i="1"/>
  <c r="K234" i="1" s="1"/>
  <c r="J235" i="1"/>
  <c r="K235" i="1" s="1"/>
  <c r="J236" i="1"/>
  <c r="K236" i="1" s="1"/>
  <c r="J239" i="1"/>
  <c r="L239" i="1" s="1"/>
  <c r="J240" i="1"/>
  <c r="K240" i="1" s="1"/>
  <c r="J241" i="1"/>
  <c r="K241" i="1" s="1"/>
  <c r="J242" i="1"/>
  <c r="L242" i="1" s="1"/>
  <c r="J243" i="1"/>
  <c r="L243" i="1" s="1"/>
  <c r="J244" i="1"/>
  <c r="K244" i="1" s="1"/>
  <c r="J245" i="1"/>
  <c r="K245" i="1" s="1"/>
  <c r="J246" i="1"/>
  <c r="K246" i="1" s="1"/>
  <c r="J247" i="1"/>
  <c r="K247" i="1" s="1"/>
  <c r="J248" i="1"/>
  <c r="K248" i="1" s="1"/>
  <c r="J249" i="1"/>
  <c r="K249" i="1" s="1"/>
  <c r="J250" i="1"/>
  <c r="L250" i="1" s="1"/>
  <c r="J251" i="1"/>
  <c r="K251" i="1" s="1"/>
  <c r="J252" i="1"/>
  <c r="K252" i="1" s="1"/>
  <c r="J253" i="1"/>
  <c r="L253" i="1" s="1"/>
  <c r="J254" i="1"/>
  <c r="K254" i="1" s="1"/>
  <c r="J255" i="1"/>
  <c r="L255" i="1" s="1"/>
  <c r="J256" i="1"/>
  <c r="K256" i="1" s="1"/>
  <c r="J257" i="1"/>
  <c r="K257" i="1" s="1"/>
  <c r="J258" i="1"/>
  <c r="K258" i="1" s="1"/>
  <c r="J260" i="1"/>
  <c r="K260" i="1" s="1"/>
  <c r="J261" i="1"/>
  <c r="L261" i="1" s="1"/>
  <c r="J263" i="1"/>
  <c r="L263" i="1" s="1"/>
  <c r="J264" i="1"/>
  <c r="K264" i="1" s="1"/>
  <c r="J266" i="1"/>
  <c r="L266" i="1" s="1"/>
  <c r="J267" i="1"/>
  <c r="K267" i="1" s="1"/>
  <c r="J268" i="1"/>
  <c r="K268" i="1" s="1"/>
  <c r="J269" i="1"/>
  <c r="K269" i="1" s="1"/>
  <c r="J271" i="1"/>
  <c r="K271" i="1" s="1"/>
  <c r="J272" i="1"/>
  <c r="K272" i="1" s="1"/>
  <c r="J273" i="1"/>
  <c r="K273" i="1" s="1"/>
  <c r="J274" i="1"/>
  <c r="L274" i="1" s="1"/>
  <c r="J275" i="1"/>
  <c r="K275" i="1" s="1"/>
  <c r="J276" i="1"/>
  <c r="K276" i="1" s="1"/>
  <c r="J277" i="1"/>
  <c r="L277" i="1" s="1"/>
  <c r="J278" i="1"/>
  <c r="K278" i="1" s="1"/>
  <c r="J279" i="1"/>
  <c r="L279" i="1" s="1"/>
  <c r="J280" i="1"/>
  <c r="K280" i="1" s="1"/>
  <c r="J281" i="1"/>
  <c r="K281" i="1" s="1"/>
  <c r="J282" i="1"/>
  <c r="K282" i="1" s="1"/>
  <c r="J286" i="1"/>
  <c r="K286" i="1" s="1"/>
  <c r="J287" i="1"/>
  <c r="L287" i="1" s="1"/>
  <c r="J288" i="1"/>
  <c r="K288" i="1" s="1"/>
  <c r="J289" i="1"/>
  <c r="K289" i="1" s="1"/>
  <c r="J290" i="1"/>
  <c r="L290" i="1" s="1"/>
  <c r="J292" i="1"/>
  <c r="K292" i="1" s="1"/>
  <c r="J293" i="1"/>
  <c r="L293" i="1" s="1"/>
  <c r="J294" i="1"/>
  <c r="K294" i="1" s="1"/>
  <c r="J295" i="1"/>
  <c r="K295" i="1" s="1"/>
  <c r="J296" i="1"/>
  <c r="K296" i="1" s="1"/>
  <c r="J297" i="1"/>
  <c r="K297" i="1" s="1"/>
  <c r="J298" i="1"/>
  <c r="L298" i="1" s="1"/>
  <c r="J299" i="1"/>
  <c r="K299" i="1" s="1"/>
  <c r="J300" i="1"/>
  <c r="K300" i="1" s="1"/>
  <c r="J301" i="1"/>
  <c r="L301" i="1" s="1"/>
  <c r="J302" i="1"/>
  <c r="K302" i="1" s="1"/>
  <c r="J303" i="1"/>
  <c r="L303" i="1" s="1"/>
  <c r="J304" i="1"/>
  <c r="K304" i="1" s="1"/>
  <c r="J305" i="1"/>
  <c r="K305" i="1" s="1"/>
  <c r="J306" i="1"/>
  <c r="K306" i="1" s="1"/>
  <c r="J307" i="1"/>
  <c r="K307" i="1" s="1"/>
  <c r="J308" i="1"/>
  <c r="K308" i="1" s="1"/>
  <c r="J309" i="1"/>
  <c r="L309" i="1" s="1"/>
  <c r="J310" i="1"/>
  <c r="K310" i="1" s="1"/>
  <c r="J311" i="1"/>
  <c r="L311" i="1" s="1"/>
  <c r="J312" i="1"/>
  <c r="K312" i="1" s="1"/>
  <c r="J313" i="1"/>
  <c r="K313" i="1" s="1"/>
  <c r="J314" i="1"/>
  <c r="L314" i="1" s="1"/>
  <c r="J315" i="1"/>
  <c r="K315" i="1" s="1"/>
  <c r="J316" i="1"/>
  <c r="K316" i="1" s="1"/>
  <c r="J317" i="1"/>
  <c r="L317" i="1" s="1"/>
  <c r="J318" i="1"/>
  <c r="K318" i="1" s="1"/>
  <c r="J320" i="1"/>
  <c r="K320" i="1" s="1"/>
  <c r="J321" i="1"/>
  <c r="K321" i="1" s="1"/>
  <c r="J322" i="1"/>
  <c r="L322" i="1" s="1"/>
  <c r="J323" i="1"/>
  <c r="K323" i="1" s="1"/>
  <c r="J324" i="1"/>
  <c r="K324" i="1" s="1"/>
  <c r="J325" i="1"/>
  <c r="L325" i="1" s="1"/>
  <c r="J326" i="1"/>
  <c r="K326" i="1" s="1"/>
  <c r="J327" i="1"/>
  <c r="L327" i="1" s="1"/>
  <c r="J328" i="1"/>
  <c r="K328" i="1" s="1"/>
  <c r="J329" i="1"/>
  <c r="K329" i="1" s="1"/>
  <c r="J331" i="1"/>
  <c r="K331" i="1" s="1"/>
  <c r="J332" i="1"/>
  <c r="K332" i="1" s="1"/>
  <c r="J333" i="1"/>
  <c r="L333" i="1" s="1"/>
  <c r="J334" i="1"/>
  <c r="K334" i="1" s="1"/>
  <c r="J335" i="1"/>
  <c r="L335" i="1" s="1"/>
  <c r="J336" i="1"/>
  <c r="K336" i="1" s="1"/>
  <c r="J339" i="1"/>
  <c r="K339" i="1" s="1"/>
  <c r="J340" i="1"/>
  <c r="K340" i="1" s="1"/>
  <c r="J341" i="1"/>
  <c r="K341" i="1" s="1"/>
  <c r="J342" i="1"/>
  <c r="K342" i="1" s="1"/>
  <c r="J343" i="1"/>
  <c r="L343" i="1" s="1"/>
  <c r="J344" i="1"/>
  <c r="K344" i="1" s="1"/>
  <c r="J346" i="1"/>
  <c r="L346" i="1" s="1"/>
  <c r="J347" i="1"/>
  <c r="K347" i="1" s="1"/>
  <c r="J348" i="1"/>
  <c r="K348" i="1" s="1"/>
  <c r="J349" i="1"/>
  <c r="L349" i="1" s="1"/>
  <c r="J350" i="1"/>
  <c r="K350" i="1" s="1"/>
  <c r="J351" i="1"/>
  <c r="L351" i="1" s="1"/>
  <c r="J352" i="1"/>
  <c r="K352" i="1" s="1"/>
  <c r="J353" i="1"/>
  <c r="L353" i="1" s="1"/>
  <c r="J354" i="1"/>
  <c r="K354" i="1" s="1"/>
  <c r="J355" i="1"/>
  <c r="L355" i="1" s="1"/>
  <c r="J356" i="1"/>
  <c r="L356" i="1" s="1"/>
  <c r="J357" i="1"/>
  <c r="L357" i="1" s="1"/>
  <c r="J358" i="1"/>
  <c r="K358" i="1" s="1"/>
  <c r="J359" i="1"/>
  <c r="L359" i="1" s="1"/>
  <c r="J360" i="1"/>
  <c r="K360" i="1" s="1"/>
  <c r="J361" i="1"/>
  <c r="L361" i="1" s="1"/>
  <c r="J362" i="1"/>
  <c r="K362" i="1" s="1"/>
  <c r="J363" i="1"/>
  <c r="L363" i="1" s="1"/>
  <c r="J364" i="1"/>
  <c r="K364" i="1" s="1"/>
  <c r="J365" i="1"/>
  <c r="L365" i="1" s="1"/>
  <c r="J366" i="1"/>
  <c r="K366" i="1" s="1"/>
  <c r="J367" i="1"/>
  <c r="L367" i="1" s="1"/>
  <c r="J369" i="1"/>
  <c r="L369" i="1" s="1"/>
  <c r="J370" i="1"/>
  <c r="K370" i="1" s="1"/>
  <c r="J371" i="1"/>
  <c r="L371" i="1" s="1"/>
  <c r="J374" i="1"/>
  <c r="K374" i="1" s="1"/>
  <c r="J375" i="1"/>
  <c r="L375" i="1" s="1"/>
  <c r="J376" i="1"/>
  <c r="K376" i="1" s="1"/>
  <c r="J377" i="1"/>
  <c r="L377" i="1" s="1"/>
  <c r="J379" i="1"/>
  <c r="L379" i="1" s="1"/>
  <c r="J380" i="1"/>
  <c r="L380" i="1" s="1"/>
  <c r="J381" i="1"/>
  <c r="L381" i="1" s="1"/>
  <c r="J382" i="1"/>
  <c r="K382" i="1" s="1"/>
  <c r="J383" i="1"/>
  <c r="L383" i="1" s="1"/>
  <c r="J384" i="1"/>
  <c r="K384" i="1" s="1"/>
  <c r="J385" i="1"/>
  <c r="L385" i="1" s="1"/>
  <c r="J386" i="1"/>
  <c r="K386" i="1" s="1"/>
  <c r="J388" i="1"/>
  <c r="L388" i="1" s="1"/>
  <c r="J389" i="1"/>
  <c r="L389" i="1" s="1"/>
  <c r="J390" i="1"/>
  <c r="K390" i="1" s="1"/>
  <c r="J392" i="1"/>
  <c r="K392" i="1" s="1"/>
  <c r="J393" i="1"/>
  <c r="L393" i="1" s="1"/>
  <c r="J394" i="1"/>
  <c r="K394" i="1" s="1"/>
  <c r="J397" i="1"/>
  <c r="L397" i="1" s="1"/>
  <c r="J398" i="1"/>
  <c r="K398" i="1" s="1"/>
  <c r="J400" i="1"/>
  <c r="K400" i="1" s="1"/>
  <c r="J401" i="1"/>
  <c r="L401" i="1" s="1"/>
  <c r="J402" i="1"/>
  <c r="K402" i="1" s="1"/>
  <c r="J403" i="1"/>
  <c r="L403" i="1" s="1"/>
  <c r="J406" i="1"/>
  <c r="K406" i="1" s="1"/>
  <c r="J407" i="1"/>
  <c r="L407" i="1" s="1"/>
  <c r="J408" i="1"/>
  <c r="L408" i="1" s="1"/>
  <c r="J409" i="1"/>
  <c r="L409" i="1" s="1"/>
  <c r="J410" i="1"/>
  <c r="K410" i="1" s="1"/>
  <c r="J411" i="1"/>
  <c r="L411" i="1" s="1"/>
  <c r="J412" i="1"/>
  <c r="K412" i="1" s="1"/>
  <c r="J414" i="1"/>
  <c r="K414" i="1" s="1"/>
  <c r="J417" i="1"/>
  <c r="L417" i="1" s="1"/>
  <c r="J418" i="1"/>
  <c r="K418" i="1" s="1"/>
  <c r="J419" i="1"/>
  <c r="L419" i="1" s="1"/>
  <c r="J421" i="1"/>
  <c r="L421" i="1" s="1"/>
  <c r="J422" i="1"/>
  <c r="K422" i="1" s="1"/>
  <c r="J423" i="1"/>
  <c r="L423" i="1" s="1"/>
  <c r="J424" i="1"/>
  <c r="K424" i="1" s="1"/>
  <c r="J425" i="1"/>
  <c r="L425" i="1" s="1"/>
  <c r="J426" i="1"/>
  <c r="K426" i="1" s="1"/>
  <c r="J427" i="1"/>
  <c r="L427" i="1" s="1"/>
  <c r="J428" i="1"/>
  <c r="K428" i="1" s="1"/>
  <c r="J430" i="1"/>
  <c r="K430" i="1" s="1"/>
  <c r="J431" i="1"/>
  <c r="L431" i="1" s="1"/>
  <c r="J432" i="1"/>
  <c r="K432" i="1" s="1"/>
  <c r="J433" i="1"/>
  <c r="L433" i="1" s="1"/>
  <c r="J434" i="1"/>
  <c r="K434" i="1" s="1"/>
  <c r="J435" i="1"/>
  <c r="L435" i="1" s="1"/>
  <c r="J436" i="1"/>
  <c r="K436" i="1" s="1"/>
  <c r="J438" i="1"/>
  <c r="K438" i="1" s="1"/>
  <c r="J439" i="1"/>
  <c r="L439" i="1" s="1"/>
  <c r="J442" i="1"/>
  <c r="K442" i="1" s="1"/>
  <c r="J443" i="1"/>
  <c r="L443" i="1" s="1"/>
  <c r="J444" i="1"/>
  <c r="K444" i="1" s="1"/>
  <c r="J445" i="1"/>
  <c r="L445" i="1" s="1"/>
  <c r="J448" i="1"/>
  <c r="K448" i="1" s="1"/>
  <c r="J450" i="1"/>
  <c r="K450" i="1" s="1"/>
  <c r="J451" i="1"/>
  <c r="L451" i="1" s="1"/>
  <c r="J454" i="1"/>
  <c r="K454" i="1" s="1"/>
  <c r="J455" i="1"/>
  <c r="L455" i="1" s="1"/>
  <c r="J457" i="1"/>
  <c r="L457" i="1" s="1"/>
  <c r="J458" i="1"/>
  <c r="K458" i="1" s="1"/>
  <c r="J459" i="1"/>
  <c r="L459" i="1" s="1"/>
  <c r="J461" i="1"/>
  <c r="L461" i="1" s="1"/>
  <c r="J462" i="1"/>
  <c r="K462" i="1" s="1"/>
  <c r="J463" i="1"/>
  <c r="L463" i="1" s="1"/>
  <c r="J464" i="1"/>
  <c r="K464" i="1" s="1"/>
  <c r="J465" i="1"/>
  <c r="L465" i="1" s="1"/>
  <c r="J466" i="1"/>
  <c r="K466" i="1" s="1"/>
  <c r="J467" i="1"/>
  <c r="L467" i="1" s="1"/>
  <c r="J469" i="1"/>
  <c r="L469" i="1" s="1"/>
  <c r="J470" i="1"/>
  <c r="K470" i="1" s="1"/>
  <c r="J471" i="1"/>
  <c r="L471" i="1" s="1"/>
  <c r="J472" i="1"/>
  <c r="K472" i="1" s="1"/>
  <c r="J473" i="1"/>
  <c r="L473" i="1" s="1"/>
  <c r="J475" i="1"/>
  <c r="L475" i="1" s="1"/>
  <c r="J476" i="1"/>
  <c r="K476" i="1" s="1"/>
  <c r="J477" i="1"/>
  <c r="L477" i="1" s="1"/>
  <c r="J478" i="1"/>
  <c r="K478" i="1" s="1"/>
  <c r="J479" i="1"/>
  <c r="L479" i="1" s="1"/>
  <c r="J482" i="1"/>
  <c r="K482" i="1" s="1"/>
  <c r="J483" i="1"/>
  <c r="L483" i="1" s="1"/>
  <c r="J484" i="1"/>
  <c r="L484" i="1" s="1"/>
  <c r="J485" i="1"/>
  <c r="L485" i="1" s="1"/>
  <c r="J487" i="1"/>
  <c r="L487" i="1" s="1"/>
  <c r="J488" i="1"/>
  <c r="K488" i="1" s="1"/>
  <c r="J491" i="1"/>
  <c r="L491" i="1" s="1"/>
  <c r="J492" i="1"/>
  <c r="L492" i="1" s="1"/>
  <c r="J493" i="1"/>
  <c r="L493" i="1" s="1"/>
  <c r="J494" i="1"/>
  <c r="K494" i="1" s="1"/>
  <c r="J495" i="1"/>
  <c r="L495" i="1" s="1"/>
  <c r="J496" i="1"/>
  <c r="K496" i="1" s="1"/>
  <c r="J497" i="1"/>
  <c r="L497" i="1" s="1"/>
  <c r="J498" i="1"/>
  <c r="K498" i="1" s="1"/>
  <c r="J499" i="1"/>
  <c r="L499" i="1" s="1"/>
  <c r="J500" i="1"/>
  <c r="L500" i="1" s="1"/>
  <c r="J501" i="1"/>
  <c r="L501" i="1" s="1"/>
  <c r="J502" i="1"/>
  <c r="K502" i="1" s="1"/>
  <c r="J503" i="1"/>
  <c r="L503" i="1" s="1"/>
  <c r="J504" i="1"/>
  <c r="K504" i="1" s="1"/>
  <c r="J505" i="1"/>
  <c r="L505" i="1" s="1"/>
  <c r="J506" i="1"/>
  <c r="K506" i="1" s="1"/>
  <c r="J507" i="1"/>
  <c r="L507" i="1" s="1"/>
  <c r="J510" i="1"/>
  <c r="K510" i="1" s="1"/>
  <c r="J511" i="1"/>
  <c r="L511" i="1" s="1"/>
  <c r="J512" i="1"/>
  <c r="K512" i="1" s="1"/>
  <c r="J513" i="1"/>
  <c r="L513" i="1" s="1"/>
  <c r="J514" i="1"/>
  <c r="K514" i="1" s="1"/>
  <c r="J515" i="1"/>
  <c r="L515" i="1" s="1"/>
  <c r="J517" i="1"/>
  <c r="L517" i="1" s="1"/>
  <c r="J518" i="1"/>
  <c r="K518" i="1" s="1"/>
  <c r="J519" i="1"/>
  <c r="L519" i="1" s="1"/>
  <c r="J521" i="1"/>
  <c r="L521" i="1" s="1"/>
  <c r="J522" i="1"/>
  <c r="K522" i="1" s="1"/>
  <c r="J523" i="1"/>
  <c r="L523" i="1" s="1"/>
  <c r="J524" i="1"/>
  <c r="K524" i="1" s="1"/>
  <c r="J525" i="1"/>
  <c r="L525" i="1" s="1"/>
  <c r="J526" i="1"/>
  <c r="K526" i="1" s="1"/>
  <c r="J528" i="1"/>
  <c r="L528" i="1" s="1"/>
  <c r="J529" i="1"/>
  <c r="L529" i="1" s="1"/>
  <c r="J530" i="1"/>
  <c r="K530" i="1" s="1"/>
  <c r="J532" i="1"/>
  <c r="K532" i="1" s="1"/>
  <c r="J533" i="1"/>
  <c r="L533" i="1" s="1"/>
  <c r="J534" i="1"/>
  <c r="K534" i="1" s="1"/>
  <c r="J535" i="1"/>
  <c r="L535" i="1" s="1"/>
  <c r="J536" i="1"/>
  <c r="L536" i="1" s="1"/>
  <c r="J537" i="1"/>
  <c r="L537" i="1" s="1"/>
  <c r="J538" i="1"/>
  <c r="K538" i="1" s="1"/>
  <c r="J539" i="1"/>
  <c r="L539" i="1" s="1"/>
  <c r="J540" i="1"/>
  <c r="K540" i="1" s="1"/>
  <c r="J541" i="1"/>
  <c r="L541" i="1" s="1"/>
  <c r="J542" i="1"/>
  <c r="K542" i="1" s="1"/>
  <c r="J543" i="1"/>
  <c r="L543" i="1" s="1"/>
  <c r="J544" i="1"/>
  <c r="L544" i="1" s="1"/>
  <c r="J545" i="1"/>
  <c r="L545" i="1" s="1"/>
  <c r="J546" i="1"/>
  <c r="K546" i="1" s="1"/>
  <c r="J547" i="1"/>
  <c r="L547" i="1" s="1"/>
  <c r="J548" i="1"/>
  <c r="K548" i="1" s="1"/>
  <c r="J549" i="1"/>
  <c r="L549" i="1" s="1"/>
  <c r="J550" i="1"/>
  <c r="K550" i="1" s="1"/>
  <c r="J551" i="1"/>
  <c r="L551" i="1" s="1"/>
  <c r="J552" i="1"/>
  <c r="L552" i="1" s="1"/>
  <c r="J555" i="1"/>
  <c r="L555" i="1" s="1"/>
  <c r="J556" i="1"/>
  <c r="K556" i="1" s="1"/>
  <c r="J557" i="1"/>
  <c r="L557" i="1" s="1"/>
  <c r="J558" i="1"/>
  <c r="K558" i="1" s="1"/>
  <c r="J559" i="1"/>
  <c r="L559" i="1" s="1"/>
  <c r="J561" i="1"/>
  <c r="L561" i="1" s="1"/>
  <c r="J11" i="1"/>
  <c r="L11" i="1" s="1"/>
  <c r="K536" i="1" l="1"/>
  <c r="L241" i="1"/>
  <c r="K298" i="1"/>
  <c r="L281" i="1"/>
  <c r="L269" i="1"/>
  <c r="L25" i="1"/>
  <c r="K79" i="1"/>
  <c r="L228" i="1"/>
  <c r="K356" i="1"/>
  <c r="L306" i="1"/>
  <c r="K183" i="1"/>
  <c r="L245" i="1"/>
  <c r="K87" i="1"/>
  <c r="L95" i="1"/>
  <c r="L221" i="1"/>
  <c r="L78" i="1"/>
  <c r="K153" i="1"/>
  <c r="L444" i="1"/>
  <c r="L105" i="1"/>
  <c r="L185" i="1"/>
  <c r="K49" i="1"/>
  <c r="L208" i="1"/>
  <c r="L172" i="1"/>
  <c r="K135" i="1"/>
  <c r="L73" i="1"/>
  <c r="L252" i="1"/>
  <c r="L219" i="1"/>
  <c r="L159" i="1"/>
  <c r="K500" i="1"/>
  <c r="K471" i="1"/>
  <c r="L41" i="1"/>
  <c r="L27" i="1"/>
  <c r="L470" i="1"/>
  <c r="L212" i="1"/>
  <c r="L187" i="1"/>
  <c r="K51" i="1"/>
  <c r="K445" i="1"/>
  <c r="L213" i="1"/>
  <c r="L168" i="1"/>
  <c r="L149" i="1"/>
  <c r="K101" i="1"/>
  <c r="L512" i="1"/>
  <c r="L89" i="1"/>
  <c r="L428" i="1"/>
  <c r="L156" i="1"/>
  <c r="K145" i="1"/>
  <c r="L108" i="1"/>
  <c r="K55" i="1"/>
  <c r="K31" i="1"/>
  <c r="K557" i="1"/>
  <c r="L144" i="1"/>
  <c r="L556" i="1"/>
  <c r="K544" i="1"/>
  <c r="L364" i="1"/>
  <c r="L354" i="1"/>
  <c r="K293" i="1"/>
  <c r="K533" i="1"/>
  <c r="L161" i="1"/>
  <c r="L116" i="1"/>
  <c r="L448" i="1"/>
  <c r="L61" i="1"/>
  <c r="K492" i="1"/>
  <c r="L422" i="1"/>
  <c r="K407" i="1"/>
  <c r="K169" i="1"/>
  <c r="L113" i="1"/>
  <c r="K93" i="1"/>
  <c r="K513" i="1"/>
  <c r="K483" i="1"/>
  <c r="K408" i="1"/>
  <c r="K311" i="1"/>
  <c r="L188" i="1"/>
  <c r="K123" i="1"/>
  <c r="L42" i="1"/>
  <c r="K23" i="1"/>
  <c r="K535" i="1"/>
  <c r="K491" i="1"/>
  <c r="K479" i="1"/>
  <c r="K443" i="1"/>
  <c r="L390" i="1"/>
  <c r="K343" i="1"/>
  <c r="L207" i="1"/>
  <c r="L167" i="1"/>
  <c r="L152" i="1"/>
  <c r="L143" i="1"/>
  <c r="L92" i="1"/>
  <c r="L86" i="1"/>
  <c r="K77" i="1"/>
  <c r="L68" i="1"/>
  <c r="L20" i="1"/>
  <c r="L534" i="1"/>
  <c r="L488" i="1"/>
  <c r="L342" i="1"/>
  <c r="L247" i="1"/>
  <c r="K193" i="1"/>
  <c r="K173" i="1"/>
  <c r="L166" i="1"/>
  <c r="L141" i="1"/>
  <c r="L119" i="1"/>
  <c r="L90" i="1"/>
  <c r="L67" i="1"/>
  <c r="L19" i="1"/>
  <c r="K541" i="1"/>
  <c r="K497" i="1"/>
  <c r="L450" i="1"/>
  <c r="K361" i="1"/>
  <c r="K157" i="1"/>
  <c r="K129" i="1"/>
  <c r="L48" i="1"/>
  <c r="L38" i="1"/>
  <c r="L26" i="1"/>
  <c r="K549" i="1"/>
  <c r="L540" i="1"/>
  <c r="K505" i="1"/>
  <c r="L496" i="1"/>
  <c r="L436" i="1"/>
  <c r="L410" i="1"/>
  <c r="L400" i="1"/>
  <c r="L370" i="1"/>
  <c r="L360" i="1"/>
  <c r="K325" i="1"/>
  <c r="K314" i="1"/>
  <c r="L65" i="1"/>
  <c r="K484" i="1"/>
  <c r="K461" i="1"/>
  <c r="K409" i="1"/>
  <c r="L324" i="1"/>
  <c r="L233" i="1"/>
  <c r="L200" i="1"/>
  <c r="K189" i="1"/>
  <c r="L94" i="1"/>
  <c r="L88" i="1"/>
  <c r="L72" i="1"/>
  <c r="K559" i="1"/>
  <c r="K551" i="1"/>
  <c r="K528" i="1"/>
  <c r="K507" i="1"/>
  <c r="K473" i="1"/>
  <c r="L466" i="1"/>
  <c r="L424" i="1"/>
  <c r="L412" i="1"/>
  <c r="K393" i="1"/>
  <c r="K385" i="1"/>
  <c r="L348" i="1"/>
  <c r="L340" i="1"/>
  <c r="K303" i="1"/>
  <c r="K231" i="1"/>
  <c r="L132" i="1"/>
  <c r="L84" i="1"/>
  <c r="K69" i="1"/>
  <c r="L46" i="1"/>
  <c r="L558" i="1"/>
  <c r="L550" i="1"/>
  <c r="L542" i="1"/>
  <c r="L526" i="1"/>
  <c r="L506" i="1"/>
  <c r="L498" i="1"/>
  <c r="L472" i="1"/>
  <c r="K451" i="1"/>
  <c r="K423" i="1"/>
  <c r="K411" i="1"/>
  <c r="L392" i="1"/>
  <c r="L384" i="1"/>
  <c r="L362" i="1"/>
  <c r="L339" i="1"/>
  <c r="K327" i="1"/>
  <c r="K309" i="1"/>
  <c r="L268" i="1"/>
  <c r="L246" i="1"/>
  <c r="K201" i="1"/>
  <c r="L160" i="1"/>
  <c r="L154" i="1"/>
  <c r="L148" i="1"/>
  <c r="L140" i="1"/>
  <c r="L121" i="1"/>
  <c r="L482" i="1"/>
  <c r="L442" i="1"/>
  <c r="K371" i="1"/>
  <c r="K355" i="1"/>
  <c r="K317" i="1"/>
  <c r="L292" i="1"/>
  <c r="L240" i="1"/>
  <c r="K229" i="1"/>
  <c r="L220" i="1"/>
  <c r="L192" i="1"/>
  <c r="L112" i="1"/>
  <c r="L104" i="1"/>
  <c r="L44" i="1"/>
  <c r="L35" i="1"/>
  <c r="K539" i="1"/>
  <c r="K521" i="1"/>
  <c r="K511" i="1"/>
  <c r="K495" i="1"/>
  <c r="K487" i="1"/>
  <c r="K477" i="1"/>
  <c r="K469" i="1"/>
  <c r="K459" i="1"/>
  <c r="L426" i="1"/>
  <c r="K397" i="1"/>
  <c r="K388" i="1"/>
  <c r="K380" i="1"/>
  <c r="K359" i="1"/>
  <c r="K333" i="1"/>
  <c r="K243" i="1"/>
  <c r="K217" i="1"/>
  <c r="L196" i="1"/>
  <c r="K181" i="1"/>
  <c r="L118" i="1"/>
  <c r="L100" i="1"/>
  <c r="L71" i="1"/>
  <c r="K13" i="1"/>
  <c r="L341" i="1"/>
  <c r="L64" i="1"/>
  <c r="L54" i="1"/>
  <c r="L47" i="1"/>
  <c r="L30" i="1"/>
  <c r="L24" i="1"/>
  <c r="K561" i="1"/>
  <c r="K552" i="1"/>
  <c r="L538" i="1"/>
  <c r="K519" i="1"/>
  <c r="L510" i="1"/>
  <c r="L494" i="1"/>
  <c r="K467" i="1"/>
  <c r="K435" i="1"/>
  <c r="K425" i="1"/>
  <c r="L414" i="1"/>
  <c r="L394" i="1"/>
  <c r="L386" i="1"/>
  <c r="L358" i="1"/>
  <c r="K322" i="1"/>
  <c r="L304" i="1"/>
  <c r="L258" i="1"/>
  <c r="K242" i="1"/>
  <c r="K223" i="1"/>
  <c r="L195" i="1"/>
  <c r="L180" i="1"/>
  <c r="L133" i="1"/>
  <c r="L106" i="1"/>
  <c r="L40" i="1"/>
  <c r="L476" i="1"/>
  <c r="L313" i="1"/>
  <c r="L230" i="1"/>
  <c r="L137" i="1"/>
  <c r="L111" i="1"/>
  <c r="L97" i="1"/>
  <c r="L63" i="1"/>
  <c r="L546" i="1"/>
  <c r="K529" i="1"/>
  <c r="K523" i="1"/>
  <c r="K515" i="1"/>
  <c r="L502" i="1"/>
  <c r="K463" i="1"/>
  <c r="K455" i="1"/>
  <c r="K431" i="1"/>
  <c r="L418" i="1"/>
  <c r="L402" i="1"/>
  <c r="K381" i="1"/>
  <c r="K375" i="1"/>
  <c r="L366" i="1"/>
  <c r="L350" i="1"/>
  <c r="K335" i="1"/>
  <c r="L300" i="1"/>
  <c r="K277" i="1"/>
  <c r="K261" i="1"/>
  <c r="L254" i="1"/>
  <c r="L224" i="1"/>
  <c r="L202" i="1"/>
  <c r="L163" i="1"/>
  <c r="L130" i="1"/>
  <c r="L56" i="1"/>
  <c r="L32" i="1"/>
  <c r="L14" i="1"/>
  <c r="L234" i="1"/>
  <c r="L117" i="1"/>
  <c r="L85" i="1"/>
  <c r="L45" i="1"/>
  <c r="L39" i="1"/>
  <c r="L21" i="1"/>
  <c r="L326" i="1"/>
  <c r="L282" i="1"/>
  <c r="K545" i="1"/>
  <c r="L522" i="1"/>
  <c r="L514" i="1"/>
  <c r="K501" i="1"/>
  <c r="K475" i="1"/>
  <c r="L462" i="1"/>
  <c r="L454" i="1"/>
  <c r="L430" i="1"/>
  <c r="K417" i="1"/>
  <c r="K401" i="1"/>
  <c r="L374" i="1"/>
  <c r="K365" i="1"/>
  <c r="K349" i="1"/>
  <c r="L276" i="1"/>
  <c r="L260" i="1"/>
  <c r="K253" i="1"/>
  <c r="L96" i="1"/>
  <c r="L62" i="1"/>
  <c r="L434" i="1"/>
  <c r="K379" i="1"/>
  <c r="K353" i="1"/>
  <c r="L332" i="1"/>
  <c r="L316" i="1"/>
  <c r="K290" i="1"/>
  <c r="K274" i="1"/>
  <c r="L267" i="1"/>
  <c r="L12" i="1"/>
  <c r="L548" i="1"/>
  <c r="K543" i="1"/>
  <c r="L532" i="1"/>
  <c r="K525" i="1"/>
  <c r="L504" i="1"/>
  <c r="K499" i="1"/>
  <c r="L478" i="1"/>
  <c r="K465" i="1"/>
  <c r="K433" i="1"/>
  <c r="K427" i="1"/>
  <c r="L398" i="1"/>
  <c r="K377" i="1"/>
  <c r="K363" i="1"/>
  <c r="L352" i="1"/>
  <c r="K346" i="1"/>
  <c r="L315" i="1"/>
  <c r="L295" i="1"/>
  <c r="L289" i="1"/>
  <c r="K279" i="1"/>
  <c r="K266" i="1"/>
  <c r="K250" i="1"/>
  <c r="L232" i="1"/>
  <c r="K226" i="1"/>
  <c r="L205" i="1"/>
  <c r="L191" i="1"/>
  <c r="L171" i="1"/>
  <c r="L165" i="1"/>
  <c r="L125" i="1"/>
  <c r="L120" i="1"/>
  <c r="L99" i="1"/>
  <c r="L81" i="1"/>
  <c r="L60" i="1"/>
  <c r="L53" i="1"/>
  <c r="L29" i="1"/>
  <c r="K555" i="1"/>
  <c r="K537" i="1"/>
  <c r="L518" i="1"/>
  <c r="K493" i="1"/>
  <c r="K485" i="1"/>
  <c r="L458" i="1"/>
  <c r="K439" i="1"/>
  <c r="K421" i="1"/>
  <c r="L406" i="1"/>
  <c r="K389" i="1"/>
  <c r="K383" i="1"/>
  <c r="K369" i="1"/>
  <c r="K357" i="1"/>
  <c r="L329" i="1"/>
  <c r="L308" i="1"/>
  <c r="L302" i="1"/>
  <c r="L256" i="1"/>
  <c r="L244" i="1"/>
  <c r="K239" i="1"/>
  <c r="L184" i="1"/>
  <c r="L178" i="1"/>
  <c r="L139" i="1"/>
  <c r="L76" i="1"/>
  <c r="L70" i="1"/>
  <c r="L524" i="1"/>
  <c r="L464" i="1"/>
  <c r="L432" i="1"/>
  <c r="L376" i="1"/>
  <c r="L278" i="1"/>
  <c r="L271" i="1"/>
  <c r="L225" i="1"/>
  <c r="L59" i="1"/>
  <c r="L33" i="1"/>
  <c r="L17" i="1"/>
  <c r="K547" i="1"/>
  <c r="L530" i="1"/>
  <c r="K517" i="1"/>
  <c r="K503" i="1"/>
  <c r="K457" i="1"/>
  <c r="L438" i="1"/>
  <c r="K419" i="1"/>
  <c r="K403" i="1"/>
  <c r="L382" i="1"/>
  <c r="K367" i="1"/>
  <c r="K351" i="1"/>
  <c r="L307" i="1"/>
  <c r="K301" i="1"/>
  <c r="L294" i="1"/>
  <c r="K287" i="1"/>
  <c r="K263" i="1"/>
  <c r="K255" i="1"/>
  <c r="L248" i="1"/>
  <c r="L236" i="1"/>
  <c r="L204" i="1"/>
  <c r="L176" i="1"/>
  <c r="L164" i="1"/>
  <c r="L124" i="1"/>
  <c r="L80" i="1"/>
  <c r="L74" i="1"/>
  <c r="L52" i="1"/>
  <c r="L28" i="1"/>
  <c r="L331" i="1"/>
  <c r="L318" i="1"/>
  <c r="L305" i="1"/>
  <c r="L257" i="1"/>
  <c r="L235" i="1"/>
  <c r="L222" i="1"/>
  <c r="L179" i="1"/>
  <c r="L155" i="1"/>
  <c r="L131" i="1"/>
  <c r="L107" i="1"/>
  <c r="L83" i="1"/>
  <c r="L344" i="1"/>
  <c r="L296" i="1"/>
  <c r="L198" i="1"/>
  <c r="L174" i="1"/>
  <c r="L150" i="1"/>
  <c r="L126" i="1"/>
  <c r="L347" i="1"/>
  <c r="L334" i="1"/>
  <c r="L321" i="1"/>
  <c r="L299" i="1"/>
  <c r="L286" i="1"/>
  <c r="L273" i="1"/>
  <c r="L251" i="1"/>
  <c r="L211" i="1"/>
  <c r="L312" i="1"/>
  <c r="L264" i="1"/>
  <c r="L206" i="1"/>
  <c r="L182" i="1"/>
  <c r="L158" i="1"/>
  <c r="L134" i="1"/>
  <c r="L110" i="1"/>
  <c r="L320" i="1"/>
  <c r="L272" i="1"/>
  <c r="L210" i="1"/>
  <c r="L162" i="1"/>
  <c r="L138" i="1"/>
  <c r="L328" i="1"/>
  <c r="L280" i="1"/>
  <c r="L214" i="1"/>
  <c r="L190" i="1"/>
  <c r="L323" i="1"/>
  <c r="L310" i="1"/>
  <c r="L297" i="1"/>
  <c r="L275" i="1"/>
  <c r="L249" i="1"/>
  <c r="L199" i="1"/>
  <c r="L175" i="1"/>
  <c r="L151" i="1"/>
  <c r="L127" i="1"/>
  <c r="L103" i="1"/>
  <c r="L336" i="1"/>
  <c r="L288" i="1"/>
  <c r="L218" i="1"/>
  <c r="L194" i="1"/>
  <c r="L170" i="1"/>
  <c r="L122" i="1"/>
  <c r="L98" i="1"/>
  <c r="K11" i="1"/>
  <c r="K565" i="1" l="1"/>
  <c r="L565" i="1" s="1"/>
  <c r="K563" i="1"/>
  <c r="K564" i="1" l="1"/>
  <c r="L564" i="1" s="1"/>
  <c r="L563" i="1"/>
  <c r="K566" i="1" l="1"/>
  <c r="L566" i="1" s="1"/>
  <c r="J7" i="1" s="1"/>
  <c r="H563" i="1" l="1"/>
  <c r="H561" i="1"/>
  <c r="H560" i="1" s="1"/>
  <c r="H559" i="1"/>
  <c r="H558" i="1"/>
  <c r="H557" i="1"/>
  <c r="H556" i="1"/>
  <c r="H555" i="1"/>
  <c r="H552" i="1"/>
  <c r="H551" i="1"/>
  <c r="H550" i="1"/>
  <c r="H549" i="1"/>
  <c r="H548" i="1"/>
  <c r="H547" i="1"/>
  <c r="H546" i="1"/>
  <c r="H545" i="1"/>
  <c r="H544" i="1"/>
  <c r="H543" i="1"/>
  <c r="H542" i="1"/>
  <c r="H541" i="1"/>
  <c r="H540" i="1"/>
  <c r="H539" i="1"/>
  <c r="H538" i="1"/>
  <c r="H537" i="1"/>
  <c r="H536" i="1"/>
  <c r="H535" i="1"/>
  <c r="H534" i="1"/>
  <c r="H533" i="1"/>
  <c r="H532" i="1"/>
  <c r="H530" i="1"/>
  <c r="H529" i="1"/>
  <c r="H528" i="1"/>
  <c r="H526" i="1"/>
  <c r="H525" i="1"/>
  <c r="H524" i="1"/>
  <c r="H523" i="1"/>
  <c r="H522" i="1"/>
  <c r="H521" i="1"/>
  <c r="H519" i="1"/>
  <c r="H518" i="1"/>
  <c r="H517" i="1"/>
  <c r="H515" i="1"/>
  <c r="H514" i="1"/>
  <c r="H513" i="1"/>
  <c r="H512" i="1"/>
  <c r="H511" i="1"/>
  <c r="H510" i="1"/>
  <c r="H507" i="1"/>
  <c r="H506" i="1"/>
  <c r="H505" i="1"/>
  <c r="H504" i="1"/>
  <c r="H503" i="1"/>
  <c r="H502" i="1"/>
  <c r="H501" i="1"/>
  <c r="H500" i="1"/>
  <c r="H499" i="1"/>
  <c r="H498" i="1"/>
  <c r="H497" i="1"/>
  <c r="H496" i="1"/>
  <c r="H495" i="1"/>
  <c r="H494" i="1"/>
  <c r="H493" i="1"/>
  <c r="H492" i="1"/>
  <c r="H491" i="1"/>
  <c r="H488" i="1"/>
  <c r="H487" i="1"/>
  <c r="H485" i="1"/>
  <c r="H484" i="1"/>
  <c r="H483" i="1"/>
  <c r="H482" i="1"/>
  <c r="H479" i="1"/>
  <c r="H478" i="1"/>
  <c r="H477" i="1"/>
  <c r="H476" i="1"/>
  <c r="H475" i="1"/>
  <c r="H473" i="1"/>
  <c r="H472" i="1"/>
  <c r="H471" i="1"/>
  <c r="H470" i="1"/>
  <c r="H469" i="1"/>
  <c r="H467" i="1"/>
  <c r="H466" i="1"/>
  <c r="H465" i="1"/>
  <c r="H464" i="1"/>
  <c r="H463" i="1"/>
  <c r="H462" i="1"/>
  <c r="H461" i="1"/>
  <c r="H459" i="1"/>
  <c r="H458" i="1"/>
  <c r="H457" i="1"/>
  <c r="H455" i="1"/>
  <c r="H454" i="1"/>
  <c r="H451" i="1"/>
  <c r="H450" i="1"/>
  <c r="H448" i="1"/>
  <c r="H447" i="1" s="1"/>
  <c r="H445" i="1"/>
  <c r="H444" i="1"/>
  <c r="H443" i="1"/>
  <c r="H442" i="1"/>
  <c r="H439" i="1"/>
  <c r="H438" i="1"/>
  <c r="H436" i="1"/>
  <c r="H435" i="1"/>
  <c r="H434" i="1"/>
  <c r="H433" i="1"/>
  <c r="H432" i="1"/>
  <c r="H431" i="1"/>
  <c r="H430" i="1"/>
  <c r="H428" i="1"/>
  <c r="H427" i="1"/>
  <c r="H426" i="1"/>
  <c r="H425" i="1"/>
  <c r="H424" i="1"/>
  <c r="H423" i="1"/>
  <c r="H422" i="1"/>
  <c r="H421" i="1"/>
  <c r="H419" i="1"/>
  <c r="H418" i="1"/>
  <c r="H417" i="1"/>
  <c r="H414" i="1"/>
  <c r="H413" i="1" s="1"/>
  <c r="H412" i="1"/>
  <c r="H411" i="1"/>
  <c r="H410" i="1"/>
  <c r="H409" i="1"/>
  <c r="H408" i="1"/>
  <c r="H407" i="1"/>
  <c r="H406" i="1"/>
  <c r="H403" i="1"/>
  <c r="H402" i="1"/>
  <c r="H401" i="1"/>
  <c r="H400" i="1"/>
  <c r="H398" i="1"/>
  <c r="H397" i="1"/>
  <c r="H394" i="1"/>
  <c r="H393" i="1"/>
  <c r="H392" i="1"/>
  <c r="H390" i="1"/>
  <c r="H389" i="1"/>
  <c r="H388" i="1"/>
  <c r="H386" i="1"/>
  <c r="H385" i="1"/>
  <c r="H384" i="1"/>
  <c r="H383" i="1"/>
  <c r="H382" i="1"/>
  <c r="H381" i="1"/>
  <c r="H380" i="1"/>
  <c r="H379" i="1"/>
  <c r="H377" i="1"/>
  <c r="H376" i="1"/>
  <c r="H375" i="1"/>
  <c r="H374" i="1"/>
  <c r="H371" i="1"/>
  <c r="H370" i="1"/>
  <c r="H369" i="1"/>
  <c r="H367" i="1"/>
  <c r="H366" i="1"/>
  <c r="H365" i="1"/>
  <c r="H364" i="1"/>
  <c r="H363" i="1"/>
  <c r="H362" i="1"/>
  <c r="H361" i="1"/>
  <c r="H360" i="1"/>
  <c r="H359" i="1"/>
  <c r="H358" i="1"/>
  <c r="H357" i="1"/>
  <c r="H356" i="1"/>
  <c r="H355" i="1"/>
  <c r="H354" i="1"/>
  <c r="H353" i="1"/>
  <c r="H352" i="1"/>
  <c r="H351" i="1"/>
  <c r="H350" i="1"/>
  <c r="H349" i="1"/>
  <c r="H348" i="1"/>
  <c r="H347" i="1"/>
  <c r="H346" i="1"/>
  <c r="H344" i="1"/>
  <c r="H343" i="1"/>
  <c r="H342" i="1"/>
  <c r="H341" i="1"/>
  <c r="H340" i="1"/>
  <c r="H339" i="1"/>
  <c r="H336" i="1"/>
  <c r="H335" i="1"/>
  <c r="H334" i="1"/>
  <c r="H333" i="1"/>
  <c r="H332" i="1"/>
  <c r="H331" i="1"/>
  <c r="H329" i="1"/>
  <c r="H328" i="1"/>
  <c r="H327" i="1"/>
  <c r="H326" i="1"/>
  <c r="H325" i="1"/>
  <c r="H324" i="1"/>
  <c r="H323" i="1"/>
  <c r="H322" i="1"/>
  <c r="H321" i="1"/>
  <c r="H320" i="1"/>
  <c r="H318" i="1"/>
  <c r="H317" i="1"/>
  <c r="H316" i="1"/>
  <c r="H315" i="1"/>
  <c r="H314" i="1"/>
  <c r="H313" i="1"/>
  <c r="H312" i="1"/>
  <c r="H311" i="1"/>
  <c r="H310" i="1"/>
  <c r="H309" i="1"/>
  <c r="H308" i="1"/>
  <c r="H307" i="1"/>
  <c r="H306" i="1"/>
  <c r="H305" i="1"/>
  <c r="H304" i="1"/>
  <c r="H303" i="1"/>
  <c r="H302" i="1"/>
  <c r="H301" i="1"/>
  <c r="H300" i="1"/>
  <c r="H299" i="1"/>
  <c r="H298" i="1"/>
  <c r="H297" i="1"/>
  <c r="H296" i="1"/>
  <c r="H295" i="1"/>
  <c r="H294" i="1"/>
  <c r="H293" i="1"/>
  <c r="H292" i="1"/>
  <c r="H290" i="1"/>
  <c r="H289" i="1"/>
  <c r="H288" i="1"/>
  <c r="H287" i="1"/>
  <c r="H286" i="1"/>
  <c r="H282" i="1"/>
  <c r="H281" i="1"/>
  <c r="H280" i="1"/>
  <c r="H279" i="1"/>
  <c r="H278" i="1"/>
  <c r="H277" i="1"/>
  <c r="H276" i="1"/>
  <c r="H275" i="1"/>
  <c r="H274" i="1"/>
  <c r="H273" i="1"/>
  <c r="H272" i="1"/>
  <c r="H271" i="1"/>
  <c r="H269" i="1"/>
  <c r="H268" i="1"/>
  <c r="H267" i="1"/>
  <c r="H266" i="1"/>
  <c r="H264" i="1"/>
  <c r="H262" i="1" s="1"/>
  <c r="H263" i="1"/>
  <c r="H261" i="1"/>
  <c r="H260" i="1"/>
  <c r="H258" i="1"/>
  <c r="H257" i="1"/>
  <c r="H256" i="1"/>
  <c r="H255" i="1"/>
  <c r="H254" i="1"/>
  <c r="H253" i="1"/>
  <c r="H252" i="1"/>
  <c r="H251" i="1"/>
  <c r="H250" i="1"/>
  <c r="H249" i="1"/>
  <c r="H248" i="1"/>
  <c r="H247" i="1"/>
  <c r="H246" i="1"/>
  <c r="H245" i="1"/>
  <c r="H244" i="1"/>
  <c r="H243" i="1"/>
  <c r="H242" i="1"/>
  <c r="H241" i="1"/>
  <c r="H240" i="1"/>
  <c r="H239" i="1"/>
  <c r="H236" i="1"/>
  <c r="H235" i="1"/>
  <c r="H234" i="1"/>
  <c r="H233" i="1"/>
  <c r="H232" i="1"/>
  <c r="H231" i="1"/>
  <c r="H230" i="1"/>
  <c r="H229" i="1"/>
  <c r="H228" i="1"/>
  <c r="H226" i="1"/>
  <c r="H225" i="1"/>
  <c r="H224" i="1"/>
  <c r="H223" i="1"/>
  <c r="H222" i="1"/>
  <c r="H221" i="1"/>
  <c r="H220" i="1"/>
  <c r="H219" i="1"/>
  <c r="H218" i="1"/>
  <c r="H217" i="1"/>
  <c r="H214" i="1"/>
  <c r="H213" i="1"/>
  <c r="H212" i="1"/>
  <c r="H211" i="1"/>
  <c r="H210" i="1"/>
  <c r="H208" i="1"/>
  <c r="H207" i="1"/>
  <c r="H206" i="1"/>
  <c r="H205" i="1"/>
  <c r="H204" i="1"/>
  <c r="H202" i="1"/>
  <c r="H201" i="1"/>
  <c r="H200" i="1"/>
  <c r="H199" i="1"/>
  <c r="H198" i="1"/>
  <c r="H196" i="1"/>
  <c r="H195" i="1"/>
  <c r="H194" i="1"/>
  <c r="H193" i="1"/>
  <c r="H192" i="1"/>
  <c r="H191" i="1"/>
  <c r="H190" i="1"/>
  <c r="H189" i="1"/>
  <c r="H188" i="1"/>
  <c r="H187" i="1"/>
  <c r="H185" i="1"/>
  <c r="H184" i="1"/>
  <c r="H183" i="1"/>
  <c r="H182" i="1"/>
  <c r="H181" i="1"/>
  <c r="H180" i="1"/>
  <c r="H179" i="1"/>
  <c r="H178" i="1"/>
  <c r="H176" i="1"/>
  <c r="H175" i="1"/>
  <c r="H174" i="1"/>
  <c r="H173" i="1"/>
  <c r="H172" i="1"/>
  <c r="H171" i="1"/>
  <c r="H170" i="1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9" i="1"/>
  <c r="H148" i="1"/>
  <c r="H145" i="1"/>
  <c r="H144" i="1"/>
  <c r="H143" i="1"/>
  <c r="H141" i="1"/>
  <c r="H140" i="1"/>
  <c r="H139" i="1"/>
  <c r="H138" i="1"/>
  <c r="H137" i="1"/>
  <c r="H135" i="1"/>
  <c r="H134" i="1"/>
  <c r="H133" i="1"/>
  <c r="H132" i="1"/>
  <c r="H131" i="1"/>
  <c r="H130" i="1"/>
  <c r="H129" i="1"/>
  <c r="H127" i="1"/>
  <c r="H126" i="1"/>
  <c r="H125" i="1"/>
  <c r="H124" i="1"/>
  <c r="H123" i="1"/>
  <c r="H122" i="1"/>
  <c r="H121" i="1"/>
  <c r="H120" i="1"/>
  <c r="H119" i="1"/>
  <c r="H118" i="1"/>
  <c r="H117" i="1"/>
  <c r="H116" i="1"/>
  <c r="H113" i="1"/>
  <c r="H112" i="1"/>
  <c r="H111" i="1"/>
  <c r="H110" i="1"/>
  <c r="H108" i="1"/>
  <c r="H107" i="1"/>
  <c r="H106" i="1"/>
  <c r="H105" i="1"/>
  <c r="H104" i="1"/>
  <c r="H103" i="1"/>
  <c r="H101" i="1"/>
  <c r="H100" i="1"/>
  <c r="H99" i="1"/>
  <c r="H98" i="1"/>
  <c r="H97" i="1"/>
  <c r="H96" i="1"/>
  <c r="H95" i="1"/>
  <c r="H94" i="1"/>
  <c r="H93" i="1"/>
  <c r="H92" i="1"/>
  <c r="H90" i="1"/>
  <c r="H89" i="1"/>
  <c r="H88" i="1"/>
  <c r="H87" i="1"/>
  <c r="H86" i="1"/>
  <c r="H85" i="1"/>
  <c r="H84" i="1"/>
  <c r="H83" i="1"/>
  <c r="H81" i="1"/>
  <c r="H80" i="1"/>
  <c r="H79" i="1"/>
  <c r="H78" i="1"/>
  <c r="H77" i="1"/>
  <c r="H76" i="1"/>
  <c r="H74" i="1"/>
  <c r="H73" i="1"/>
  <c r="H72" i="1"/>
  <c r="H71" i="1"/>
  <c r="H70" i="1"/>
  <c r="H69" i="1"/>
  <c r="H68" i="1"/>
  <c r="H67" i="1"/>
  <c r="H65" i="1"/>
  <c r="H64" i="1"/>
  <c r="H63" i="1"/>
  <c r="H62" i="1"/>
  <c r="H61" i="1"/>
  <c r="H60" i="1"/>
  <c r="H59" i="1"/>
  <c r="H56" i="1"/>
  <c r="H55" i="1"/>
  <c r="H54" i="1"/>
  <c r="H53" i="1"/>
  <c r="H52" i="1"/>
  <c r="H51" i="1"/>
  <c r="H49" i="1"/>
  <c r="H48" i="1"/>
  <c r="H47" i="1"/>
  <c r="H46" i="1"/>
  <c r="H45" i="1"/>
  <c r="H44" i="1"/>
  <c r="H42" i="1"/>
  <c r="H41" i="1"/>
  <c r="H40" i="1"/>
  <c r="H39" i="1"/>
  <c r="H38" i="1"/>
  <c r="H35" i="1"/>
  <c r="H34" i="1" s="1"/>
  <c r="H33" i="1"/>
  <c r="H32" i="1"/>
  <c r="H31" i="1"/>
  <c r="H30" i="1"/>
  <c r="H29" i="1"/>
  <c r="H28" i="1"/>
  <c r="H27" i="1"/>
  <c r="H26" i="1"/>
  <c r="H25" i="1"/>
  <c r="H24" i="1"/>
  <c r="H23" i="1"/>
  <c r="H21" i="1"/>
  <c r="H20" i="1"/>
  <c r="H19" i="1"/>
  <c r="H17" i="1"/>
  <c r="H16" i="1" s="1"/>
  <c r="H14" i="1"/>
  <c r="H13" i="1"/>
  <c r="H12" i="1"/>
  <c r="H11" i="1"/>
  <c r="H396" i="1" l="1"/>
  <c r="H109" i="1"/>
  <c r="H197" i="1"/>
  <c r="H259" i="1"/>
  <c r="H453" i="1"/>
  <c r="H527" i="1"/>
  <c r="H405" i="1"/>
  <c r="H404" i="1" s="1"/>
  <c r="H437" i="1"/>
  <c r="H10" i="1"/>
  <c r="H429" i="1"/>
  <c r="H520" i="1"/>
  <c r="H291" i="1"/>
  <c r="H330" i="1"/>
  <c r="H345" i="1"/>
  <c r="H509" i="1"/>
  <c r="H142" i="1"/>
  <c r="H373" i="1"/>
  <c r="H319" i="1"/>
  <c r="H75" i="1"/>
  <c r="H554" i="1"/>
  <c r="H553" i="1" s="1"/>
  <c r="H37" i="1"/>
  <c r="H285" i="1"/>
  <c r="H43" i="1"/>
  <c r="H368" i="1"/>
  <c r="H460" i="1"/>
  <c r="H474" i="1"/>
  <c r="H531" i="1"/>
  <c r="H18" i="1"/>
  <c r="H102" i="1"/>
  <c r="H115" i="1"/>
  <c r="H128" i="1"/>
  <c r="H209" i="1"/>
  <c r="H238" i="1"/>
  <c r="H265" i="1"/>
  <c r="H416" i="1"/>
  <c r="H387" i="1"/>
  <c r="H420" i="1"/>
  <c r="H449" i="1"/>
  <c r="H446" i="1" s="1"/>
  <c r="H22" i="1"/>
  <c r="H50" i="1"/>
  <c r="H91" i="1"/>
  <c r="H147" i="1"/>
  <c r="H186" i="1"/>
  <c r="H481" i="1"/>
  <c r="H66" i="1"/>
  <c r="H227" i="1"/>
  <c r="H391" i="1"/>
  <c r="H270" i="1"/>
  <c r="H338" i="1"/>
  <c r="H378" i="1"/>
  <c r="H468" i="1"/>
  <c r="H82" i="1"/>
  <c r="H216" i="1"/>
  <c r="H177" i="1"/>
  <c r="H136" i="1"/>
  <c r="H203" i="1"/>
  <c r="H456" i="1"/>
  <c r="H486" i="1"/>
  <c r="H58" i="1"/>
  <c r="H399" i="1"/>
  <c r="H395" i="1" s="1"/>
  <c r="H441" i="1"/>
  <c r="H440" i="1" s="1"/>
  <c r="H490" i="1"/>
  <c r="H516" i="1"/>
  <c r="H15" i="1" l="1"/>
  <c r="H372" i="1"/>
  <c r="H452" i="1"/>
  <c r="H337" i="1"/>
  <c r="H480" i="1"/>
  <c r="H284" i="1"/>
  <c r="H283" i="1" s="1"/>
  <c r="H215" i="1"/>
  <c r="H508" i="1"/>
  <c r="H489" i="1" s="1"/>
  <c r="H36" i="1"/>
  <c r="H146" i="1"/>
  <c r="H57" i="1"/>
  <c r="H237" i="1"/>
  <c r="H114" i="1"/>
  <c r="H415" i="1"/>
  <c r="H566" i="1" l="1"/>
  <c r="H567" i="1"/>
</calcChain>
</file>

<file path=xl/sharedStrings.xml><?xml version="1.0" encoding="utf-8"?>
<sst xmlns="http://schemas.openxmlformats.org/spreadsheetml/2006/main" count="2531" uniqueCount="1481">
  <si>
    <t>ITEM</t>
  </si>
  <si>
    <t>CÓDIGO</t>
  </si>
  <si>
    <t>DESCRIÇÃO</t>
  </si>
  <si>
    <t>FONTE</t>
  </si>
  <si>
    <t>UND</t>
  </si>
  <si>
    <t>QUANTIDADE</t>
  </si>
  <si>
    <t>PREÇO
UNITÁRIO R$</t>
  </si>
  <si>
    <t>PREÇO
TOTAL R$</t>
  </si>
  <si>
    <t>1</t>
  </si>
  <si>
    <t>ADMINISTRAÇÃO LOCAL</t>
  </si>
  <si>
    <t>1.1</t>
  </si>
  <si>
    <t>93567</t>
  </si>
  <si>
    <t>ENGENHEIRO CIVIL DE OBRA PLENO COM ENCARGOS COMPLEMENTARES</t>
  </si>
  <si>
    <t>SINAPI</t>
  </si>
  <si>
    <t>MES</t>
  </si>
  <si>
    <t>1.2</t>
  </si>
  <si>
    <t>93572</t>
  </si>
  <si>
    <t>ENCARREGADO GERAL DE OBRAS COM ENCARGOS COMPLEMENTARES</t>
  </si>
  <si>
    <t>1.3</t>
  </si>
  <si>
    <t>93563</t>
  </si>
  <si>
    <t>ALMOXARIFE COM ENCARGOS COMPLEMENTARES</t>
  </si>
  <si>
    <t>1.4</t>
  </si>
  <si>
    <t>JCA-65621362</t>
  </si>
  <si>
    <t>VIGIA NOTURNO COM ENCARGOS COMPLEMENTARES</t>
  </si>
  <si>
    <t>Composições Próprias</t>
  </si>
  <si>
    <t>2</t>
  </si>
  <si>
    <t>SERVIÇOS PRELIMINARES/TÉCNICOS</t>
  </si>
  <si>
    <t>2.1</t>
  </si>
  <si>
    <t>MOBILIZAÇÃO DE OBRA</t>
  </si>
  <si>
    <t>2.1.1</t>
  </si>
  <si>
    <t>UFSB-54417082</t>
  </si>
  <si>
    <t>MOBILIZAÇÃO OU DESMOBILIZAÇÃO DE OBRAS - EQUIPAMENTOS E PESSOAL - CONFORME MANUAL DE CUSTOS DE INFRAESTRUTURA DE TRANSPORTES - DNIT - EXCLUSIVO PARA ITABUNA/BA</t>
  </si>
  <si>
    <t>UN</t>
  </si>
  <si>
    <t>2.2</t>
  </si>
  <si>
    <t>LIMPEZA DO TERRENO</t>
  </si>
  <si>
    <t>2.2.1</t>
  </si>
  <si>
    <t>98525</t>
  </si>
  <si>
    <t>LIMPEZA MECANIZADA DE CAMADA VEGETAL, VEGETAÇÃO E PEQUENAS ÁRVORES (DIÂMETRO DE TRONCO MENOR QUE 0,20 M), COM TRATOR DE ESTEIRAS. AF_03/2024</t>
  </si>
  <si>
    <t>M2</t>
  </si>
  <si>
    <t>2.2.2</t>
  </si>
  <si>
    <t>100978</t>
  </si>
  <si>
    <t>CARGA, MANOBRA E DESCARGA DE SOLOS E MATERIAIS GRANULARES EM CAMINHÃO BASCULANTE 10 M³ - CARGA COM ESCAVADEIRA HIDRÁULICA (CAÇAMBA DE 1,20 M³ / 155 HP) E DESCARGA LIVRE (UNIDADE: M3). AF_07/2020</t>
  </si>
  <si>
    <t>M3</t>
  </si>
  <si>
    <t>2.2.3</t>
  </si>
  <si>
    <t>95875</t>
  </si>
  <si>
    <t>TRANSPORTE COM CAMINHÃO BASCULANTE DE 10 M³, EM VIA URBANA PAVIMENTADA, DMT ATÉ 30 KM (UNIDADE: M3XKM). AF_07/2020</t>
  </si>
  <si>
    <t>M3XKM</t>
  </si>
  <si>
    <t>2.3</t>
  </si>
  <si>
    <t>INSTALAÇÃO DO CANTEIRO DE OBRA</t>
  </si>
  <si>
    <t>2.3.1</t>
  </si>
  <si>
    <t>JCA-01854936</t>
  </si>
  <si>
    <t>EXECUÇÃO DE ESCRITÓRIO EM CANTEIRO DE OBRA EM CHAPA DE MADEIRA COMPENSADA, NÃO INCLUSO MOBILIÁRIO E EQUIPAMENTOS.</t>
  </si>
  <si>
    <t>2.3.2</t>
  </si>
  <si>
    <t>JCA-44195268</t>
  </si>
  <si>
    <t>EXECUÇÃO DE ALMOXARIFADO EM CANTEIRO DE OBRA EM CHAPA DE MADEIRA COMPENSADA, INCLUSO PRATELEIRAS.</t>
  </si>
  <si>
    <t>2.3.3</t>
  </si>
  <si>
    <t>JCA-76631831</t>
  </si>
  <si>
    <t>EXECUÇÃO DE REFEITÓRIO EM CANTEIRO DE OBRA EM CHAPA DE MADEIRA COMPENSADA, NÃO INCLUSO MOBILIÁRIO E EQUIPAMENTOS.</t>
  </si>
  <si>
    <t>2.3.4</t>
  </si>
  <si>
    <t>JCA-48737109</t>
  </si>
  <si>
    <t>EXECUÇÃO DE SANITÁRIO E VESTIÁRIO EM CANTEIRO DE OBRA EM CHAPA DE MADEIRA COMPENSADA, NÃO INCLUSO MOBILIÁRIO.</t>
  </si>
  <si>
    <t>2.3.5</t>
  </si>
  <si>
    <t>UFSB-83384959</t>
  </si>
  <si>
    <t>EXECUÇÃO DE CENTRAL DE ARMADURA EM CANTEIRO DE OBRA, NÃO INCLUSO MOBILIÁRIO E EQUIPAMENTOS. AF_04/2016</t>
  </si>
  <si>
    <t>2.3.6</t>
  </si>
  <si>
    <t>UFSB-13473464</t>
  </si>
  <si>
    <t>EXECUÇÃO DE CENTRAL DE FÔRMAS, PRODUÇÃO DE ARGAMASSA OU CONCRETO EM CANTEIRO DE OBRA, NÃO INCLUSO MOBILIÁRIO E EQUIPAMENTOS.</t>
  </si>
  <si>
    <t>2.3.7</t>
  </si>
  <si>
    <t>JCA-15799018</t>
  </si>
  <si>
    <t>CONJUNTO DE BAIAS DE RESÍDUOS DE CONSTRUÇÃO COM PAREDES EM MADEIRA COMPENSADA, PISO CIMENTADO - INCLUSIVE ACABAMENTOS - SENDO 5 BAIAS DE 2,00M X 2,00M CADA UMA TOTALIZANDO 10,00M X 2,00M.</t>
  </si>
  <si>
    <t>2.3.8</t>
  </si>
  <si>
    <t>JCA-89852022</t>
  </si>
  <si>
    <t>CONJUNTO DE BAIAS DE MATERIAIS DE CONSTRUÇÃO COM PAREDES EM MADEIRA COMPENSADA, PISO CIMENTADO - INCLUSIVE ACABAMENTOS - SENDO 4 BAIAS DE 2,00M X 2,00M CADA UMA TOTALIZANDO 8,00M X 2,00M.</t>
  </si>
  <si>
    <t>2.3.9</t>
  </si>
  <si>
    <t>103077</t>
  </si>
  <si>
    <t>EXECUÇÃO DE LAJE SOBRE SOLO, ESPESSURA DE 15 CM, FCK = 30 MPA, COM USO DE FORMAS EM MADEIRA SERRADA. AF_09/2021 (ÁREA DE BETONEIRAS)</t>
  </si>
  <si>
    <t>2.3.10</t>
  </si>
  <si>
    <t>98459</t>
  </si>
  <si>
    <t>TAPUME COM TELHA METÁLICA. AF_03/2024</t>
  </si>
  <si>
    <t>2.3.11</t>
  </si>
  <si>
    <t>103689</t>
  </si>
  <si>
    <t>FORNECIMENTO E INSTALAÇÃO DE PLACA DE OBRA COM CHAPA GALVANIZADA E ESTRUTURA DE MADEIRA. AF_03/2022_PS</t>
  </si>
  <si>
    <t>2.4</t>
  </si>
  <si>
    <t>LOCAÇÃO DA OBRA</t>
  </si>
  <si>
    <t>2.4.1</t>
  </si>
  <si>
    <t>99059</t>
  </si>
  <si>
    <t>LOCAÇÃO CONVENCIONAL DE OBRA, UTILIZANDO GABARITO DE TÁBUAS CORRIDAS PONTALETADAS A CADA 2,00M - 2 UTILIZAÇÕES. AF_03/2024</t>
  </si>
  <si>
    <t>M</t>
  </si>
  <si>
    <t>3</t>
  </si>
  <si>
    <t>INFRAESTRUTURA / FUNDAÇÕES SIMPLES</t>
  </si>
  <si>
    <t>3.1</t>
  </si>
  <si>
    <t>ESCAVAÇÃO, CARGA E TRANSPORTE</t>
  </si>
  <si>
    <t>3.1.1</t>
  </si>
  <si>
    <t>96523</t>
  </si>
  <si>
    <t>ESCAVAÇÃO MANUAL PARA BLOCO DE COROAMENTO OU SAPATA (INCLUINDO ESCAVAÇÃO PARA COLOCAÇÃO DE FÔRMAS). AF_01/2024</t>
  </si>
  <si>
    <t>3.1.2</t>
  </si>
  <si>
    <t>96527</t>
  </si>
  <si>
    <t>ESCAVAÇÃO MANUAL PARA VIGA BALDRAME OU SAPATA CORRIDA (INCLUINDO ESCAVAÇÃO PARA COLOCAÇÃO DE FÔRMAS). AF_01/2024</t>
  </si>
  <si>
    <t>3.1.3</t>
  </si>
  <si>
    <t>93382</t>
  </si>
  <si>
    <t>REATERRO MANUAL DE VALAS, COM COMPACTADOR DE SOLOS DE PERCUSSÃO. AF_08/2023</t>
  </si>
  <si>
    <t>3.1.4</t>
  </si>
  <si>
    <t>3.1.5</t>
  </si>
  <si>
    <t>3.2</t>
  </si>
  <si>
    <t>FUNDAÇÕES RASAS</t>
  </si>
  <si>
    <t>3.2.1</t>
  </si>
  <si>
    <t>96532</t>
  </si>
  <si>
    <t>FABRICAÇÃO, MONTAGEM E DESMONTAGEM DE FÔRMA PARA SAPATA, EM MADEIRA SERRADA, E=25 MM, 2 UTILIZAÇÕES. AF_01/2024</t>
  </si>
  <si>
    <t>3.2.2</t>
  </si>
  <si>
    <t>96619</t>
  </si>
  <si>
    <t>LASTRO DE CONCRETO MAGRO, APLICADO EM BLOCOS DE COROAMENTO OU SAPATAS, ESPESSURA DE 5 CM. AF_01/2024</t>
  </si>
  <si>
    <t>3.2.3</t>
  </si>
  <si>
    <t>96558</t>
  </si>
  <si>
    <t>CONCRETAGEM DE SAPATA, FCK 30 MPA, COM USO DE BOMBA - LANÇAMENTO, ADENSAMENTO E ACABAMENTO. AF_01/2024</t>
  </si>
  <si>
    <t>3.2.4</t>
  </si>
  <si>
    <t>104917</t>
  </si>
  <si>
    <t>ARMAÇÃO DE SAPATA ISOLADA, VIGA BALDRAME E SAPATA CORRIDA UTILIZANDO AÇO CA-50 DE 6,3 MM - MONTAGEM. AF_01/2024</t>
  </si>
  <si>
    <t>KG</t>
  </si>
  <si>
    <t>3.2.5</t>
  </si>
  <si>
    <t>104919</t>
  </si>
  <si>
    <t>ARMAÇÃO DE SAPATA ISOLADA, VIGA BALDRAME E SAPATA CORRIDA UTILIZANDO AÇO CA-50 DE 10 MM - MONTAGEM. AF_01/2024</t>
  </si>
  <si>
    <t>3.2.6</t>
  </si>
  <si>
    <t>104920</t>
  </si>
  <si>
    <t>ARMAÇÃO DE BLOCO, SAPATA ISOLADA, VIGA BALDRAME E SAPATA CORRIDA UTILIZANDO AÇO CA-50 DE 12,5 MM - MONTAGEM. AF_01/2024</t>
  </si>
  <si>
    <t>3.3</t>
  </si>
  <si>
    <t>VIGAS BALDRAME</t>
  </si>
  <si>
    <t>3.3.1</t>
  </si>
  <si>
    <t>96536</t>
  </si>
  <si>
    <t>FABRICAÇÃO, MONTAGEM E DESMONTAGEM DE FÔRMA PARA VIGA BALDRAME, EM MADEIRA SERRADA, E=25 MM, 4 UTILIZAÇÕES. AF_01/2024</t>
  </si>
  <si>
    <t>3.3.2</t>
  </si>
  <si>
    <t>96557</t>
  </si>
  <si>
    <t>CONCRETAGEM DE BLOCO DE COROAMENTO OU VIGA BALDRAME, FCK 30 MPA, COM USO DE BOMBA - LANÇAMENTO, ADENSAMENTO E ACABAMENTO. AF_01/2024</t>
  </si>
  <si>
    <t>3.3.3</t>
  </si>
  <si>
    <t>104916</t>
  </si>
  <si>
    <t>ARMAÇÃO DE SAPATA ISOLADA, VIGA BALDRAME E SAPATA CORRIDA UTILIZANDO AÇO CA-60 DE 5 MM - MONTAGEM. AF_01/2024</t>
  </si>
  <si>
    <t>3.3.4</t>
  </si>
  <si>
    <t>104918</t>
  </si>
  <si>
    <t>ARMAÇÃO DE SAPATA ISOLADA, VIGA BALDRAME E SAPATA CORRIDA UTILIZANDO AÇO CA-50 DE 8 MM - MONTAGEM. AF_01/2024</t>
  </si>
  <si>
    <t>3.3.5</t>
  </si>
  <si>
    <t>3.3.6</t>
  </si>
  <si>
    <t>4</t>
  </si>
  <si>
    <t>SUPERESTRUTURA</t>
  </si>
  <si>
    <t>4.1</t>
  </si>
  <si>
    <t>PILARES</t>
  </si>
  <si>
    <t>4.1.1</t>
  </si>
  <si>
    <t>96252</t>
  </si>
  <si>
    <t>FABRICAÇÃO DE FÔRMA PARA PILARES CIRCULARES, EM CHAPA DE MADEIRA COMPENSADA RESINADA, PÉ-DIREITO SIMPLES. AF_05/2024</t>
  </si>
  <si>
    <t>4.1.2</t>
  </si>
  <si>
    <t>92421</t>
  </si>
  <si>
    <t>MONTAGEM E DESMONTAGEM DE FÔRMA DE PILARES RETANGULARES E ESTRUTURAS SIMILARES, PÉ-DIREITO DUPLO, EM CHAPA DE MADEIRA COMPENSADA RESINADA, 4 UTILIZAÇÕES. AF_09/2020</t>
  </si>
  <si>
    <t>4.1.3</t>
  </si>
  <si>
    <t>103672</t>
  </si>
  <si>
    <t>CONCRETAGEM DE PILARES, FCK = 25 MPA, COM USO DE BOMBA - LANÇAMENTO, ADENSAMENTO E ACABAMENTO. AF_02/2022_PS</t>
  </si>
  <si>
    <t>4.1.4</t>
  </si>
  <si>
    <t>92759</t>
  </si>
  <si>
    <t>ARMAÇÃO DE PILAR OU VIGA DE ESTRUTURA CONVENCIONAL DE CONCRETO ARMADO UTILIZANDO AÇO CA-60 DE 5,0 MM - MONTAGEM. AF_06/2022</t>
  </si>
  <si>
    <t>4.1.5</t>
  </si>
  <si>
    <t>92762</t>
  </si>
  <si>
    <t>ARMAÇÃO DE PILAR OU VIGA DE ESTRUTURA CONVENCIONAL DE CONCRETO ARMADO UTILIZANDO AÇO CA-50 DE 10,0 MM - MONTAGEM. AF_06/2022</t>
  </si>
  <si>
    <t>4.1.6</t>
  </si>
  <si>
    <t>92763</t>
  </si>
  <si>
    <t>ARMAÇÃO DE PILAR OU VIGA DE ESTRUTURA CONVENCIONAL DE CONCRETO ARMADO UTILIZANDO AÇO CA-50 DE 12,5 MM - MONTAGEM. AF_06/2022</t>
  </si>
  <si>
    <t>4.1.7</t>
  </si>
  <si>
    <t>92764</t>
  </si>
  <si>
    <t>ARMAÇÃO DE PILAR OU VIGA DE ESTRUTURA CONVENCIONAL DE CONCRETO ARMADO UTILIZANDO AÇO CA-50 DE 16,0 MM - MONTAGEM. AF_06/2022</t>
  </si>
  <si>
    <t>4.2</t>
  </si>
  <si>
    <t>VIGAS</t>
  </si>
  <si>
    <t>4.2.1</t>
  </si>
  <si>
    <t>92456</t>
  </si>
  <si>
    <t>MONTAGEM E DESMONTAGEM DE FÔRMA DE VIGA, ESCORAMENTO METÁLICO, PÉ-DIREITO SIMPLES, EM CHAPA DE MADEIRA RESINADA, 4 UTILIZAÇÕES. AF_09/2020</t>
  </si>
  <si>
    <t>4.2.2</t>
  </si>
  <si>
    <t>103675</t>
  </si>
  <si>
    <t>CONCRETAGEM DE VIGAS E LAJES, FCK=25 MPA, PARA LAJES MACIÇAS OU NERVURADAS COM USO DE BOMBA - LANÇAMENTO, ADENSAMENTO E ACABAMENTO. AF_02/2022_PS</t>
  </si>
  <si>
    <t>4.2.3</t>
  </si>
  <si>
    <t>4.2.4</t>
  </si>
  <si>
    <t>92760</t>
  </si>
  <si>
    <t>ARMAÇÃO DE PILAR OU VIGA DE ESTRUTURA CONVENCIONAL DE CONCRETO ARMADO UTILIZANDO AÇO CA-50 DE 6,3 MM - MONTAGEM. AF_06/2022</t>
  </si>
  <si>
    <t>4.2.5</t>
  </si>
  <si>
    <t>92761</t>
  </si>
  <si>
    <t>ARMAÇÃO DE PILAR OU VIGA DE ESTRUTURA CONVENCIONAL DE CONCRETO ARMADO UTILIZANDO AÇO CA-50 DE 8,0 MM - MONTAGEM. AF_06/2022</t>
  </si>
  <si>
    <t>4.2.6</t>
  </si>
  <si>
    <t>4.2.7</t>
  </si>
  <si>
    <t>4.2.8</t>
  </si>
  <si>
    <t>4.3</t>
  </si>
  <si>
    <t>LAJES COMUNS OU NERVURADAS</t>
  </si>
  <si>
    <t>4.3.1</t>
  </si>
  <si>
    <t>103761</t>
  </si>
  <si>
    <t>MONTAGEM E DESMONTAGEM DE FÔRMA DE LAJE MACIÇA, PÉ-DIREITO SIMPLES, EM CHAPA DE MADEIRA COMPENSADA RESINADA E CIMBRAMENTO DE MADEIRA, 4 UTILIZAÇÕES. AF_03/2022</t>
  </si>
  <si>
    <t>4.3.2</t>
  </si>
  <si>
    <t>4.3.3</t>
  </si>
  <si>
    <t>92768</t>
  </si>
  <si>
    <t>ARMAÇÃO DE LAJE DE ESTRUTURA CONVENCIONAL DE CONCRETO ARMADO UTILIZANDO AÇO CA-60 DE 5,0 MM - MONTAGEM. AF_06/2022</t>
  </si>
  <si>
    <t>4.3.4</t>
  </si>
  <si>
    <t>92769</t>
  </si>
  <si>
    <t>ARMAÇÃO DE LAJE DE ESTRUTURA CONVENCIONAL DE CONCRETO ARMADO UTILIZANDO AÇO CA-50 DE 6,3 MM - MONTAGEM. AF_06/2022</t>
  </si>
  <si>
    <t>4.3.5</t>
  </si>
  <si>
    <t>92770</t>
  </si>
  <si>
    <t>ARMAÇÃO DE LAJE DE ESTRUTURA CONVENCIONAL DE CONCRETO ARMADO UTILIZANDO AÇO CA-50 DE 8,0 MM - MONTAGEM. AF_06/2022</t>
  </si>
  <si>
    <t>4.3.6</t>
  </si>
  <si>
    <t>92771</t>
  </si>
  <si>
    <t>ARMAÇÃO DE LAJE DE ESTRUTURA CONVENCIONAL DE CONCRETO ARMADO UTILIZANDO AÇO CA-50 DE 10,0 MM - MONTAGEM. AF_06/2022</t>
  </si>
  <si>
    <t>4.4</t>
  </si>
  <si>
    <t>ESTRUTURA METÁLICA</t>
  </si>
  <si>
    <t>4.4.1</t>
  </si>
  <si>
    <t>UFSB-53858273</t>
  </si>
  <si>
    <t>VIGA METÁLICA EM PERFIL W 150x13,0, COM CONEXÕES SOLDADAS, INCLUSOS MÃO DE OBRA, TRANSPORTE E IÇAMENTO UTILIZANDO GUINDASTE - FORNECIMENTO E INSTALAÇÃO.</t>
  </si>
  <si>
    <t>4.4.2</t>
  </si>
  <si>
    <t>UFSB-93574839</t>
  </si>
  <si>
    <t>ROSETA DE FIXAÇÃO DE ESTRUTURA METÁLICA - 5 FACES (PROJETO PADRÃO R.U. UFSB 2024)</t>
  </si>
  <si>
    <t>4.4.3</t>
  </si>
  <si>
    <t>UFSB-13959909</t>
  </si>
  <si>
    <t>ROSETA DE FIXAÇÃO DE ESTRUTURA METÁLICA - 6 FACES (PROJETO PADRÃO R.U. UFSB 2024)</t>
  </si>
  <si>
    <t>4.4.4</t>
  </si>
  <si>
    <t>UFSB-75252788</t>
  </si>
  <si>
    <t>ROSETA DE FIXAÇÃO DE ESTRUTURA METÁLICA - 7 FACES (PROJETO PADRÃO R.U. UFSB 2024)</t>
  </si>
  <si>
    <t>4.4.5</t>
  </si>
  <si>
    <t>UFSB-25744528</t>
  </si>
  <si>
    <t>ROSETA DE FIXAÇÃO DE ESTRUTURA METÁLICA - 8 FACES (PROJETO PADRÃO R.U. UFSB 2024)</t>
  </si>
  <si>
    <t>4.4.6</t>
  </si>
  <si>
    <t>UFSB-27239697</t>
  </si>
  <si>
    <t>TERÇA METÁLICA EM PERFIL 150x60x20x2,65, COM CONEXÕES SOLDADAS, INCLUSOS MÃO DE OBRA, TRANSPORTE E IÇAMENTO UTILIZANDO GUINDASTE - FORNECIMENTO E INSTALAÇÃO.</t>
  </si>
  <si>
    <t>4.4.7</t>
  </si>
  <si>
    <t>UFSB-02990644</t>
  </si>
  <si>
    <t>ELEMENTO DE FIXAÇÃO TERÇA - VIGA - FORNECIMENTO E INSTALAÇÃO</t>
  </si>
  <si>
    <t>4.4.8</t>
  </si>
  <si>
    <t>UFSB-21145867</t>
  </si>
  <si>
    <t>TRANSPORTE DE PERFIS E VIGAS METÁLICAS - PESO ATÉ 4,4T - REF. SÃO PAULO-SP / ITABUNA-BA</t>
  </si>
  <si>
    <t>4.5</t>
  </si>
  <si>
    <t>RESERVATÓRIO INFERIOR</t>
  </si>
  <si>
    <t>4.5.1</t>
  </si>
  <si>
    <t>JCA-66390867</t>
  </si>
  <si>
    <t>ESCAVAÇÃO MANUAL PARA RESERVATÓRIO ENTERRADO (INCLUINDO ESCAVAÇÃO PARA COLOCAÇÃO DE FÔRMAS).</t>
  </si>
  <si>
    <t>4.5.2</t>
  </si>
  <si>
    <t>4.5.3</t>
  </si>
  <si>
    <t>4.5.4</t>
  </si>
  <si>
    <t>4.5.5</t>
  </si>
  <si>
    <t>92413</t>
  </si>
  <si>
    <t>MONTAGEM E DESMONTAGEM DE FÔRMA DE PILARES RETANGULARES E ESTRUTURAS SIMILARES, PÉ-DIREITO SIMPLES, EM MADEIRA SERRADA, 4 UTILIZAÇÕES. AF_09/2020</t>
  </si>
  <si>
    <t>4.5.6</t>
  </si>
  <si>
    <t>103684</t>
  </si>
  <si>
    <t>CONCRETAGEM DE RESERVATÓRIOS, FCK=25 MPA, COM USO DE BOMBA - LANÇAMENTO, ADENSAMENTO E ACABAMENTO. AF_02/2022_PS</t>
  </si>
  <si>
    <t>4.5.7</t>
  </si>
  <si>
    <t>92915</t>
  </si>
  <si>
    <t>ARMAÇÃO DE ESTRUTURAS DIVERSAS DE CONCRETO ARMADO, EXCETO VIGAS, PILARES, LAJES E FUNDAÇÕES, UTILIZANDO AÇO CA-60 DE 5,0 MM - MONTAGEM. AF_06/2022</t>
  </si>
  <si>
    <t>4.5.8</t>
  </si>
  <si>
    <t>92916</t>
  </si>
  <si>
    <t>ARMAÇÃO DE ESTRUTURAS DIVERSAS DE CONCRETO ARMADO, EXCETO VIGAS, PILARES, LAJES E FUNDAÇÕES, UTILIZANDO AÇO CA-50 DE 6,3 MM - MONTAGEM. AF_06/2022</t>
  </si>
  <si>
    <t>4.5.9</t>
  </si>
  <si>
    <t>92917</t>
  </si>
  <si>
    <t>ARMAÇÃO DE ESTRUTURAS DIVERSAS DE CONCRETO ARMADO, EXCETO VIGAS, PILARES, LAJES E FUNDAÇÕES, UTILIZANDO AÇO CA-50 DE 8,0 MM - MONTAGEM. AF_06/2022</t>
  </si>
  <si>
    <t>4.5.10</t>
  </si>
  <si>
    <t>92919</t>
  </si>
  <si>
    <t>ARMAÇÃO DE ESTRUTURAS DIVERSAS DE CONCRETO ARMADO, EXCETO VIGAS, PILARES, LAJES E FUNDAÇÕES, UTILIZANDO AÇO CA-50 DE 10,0 MM - MONTAGEM. AF_06/2022</t>
  </si>
  <si>
    <t>4.6</t>
  </si>
  <si>
    <t>PISO ARMADO</t>
  </si>
  <si>
    <t>4.6.1</t>
  </si>
  <si>
    <t>97084</t>
  </si>
  <si>
    <t>COMPACTAÇÃO MECÂNICA DE SOLO PARA EXECUÇÃO DE RADIER, PISO DE CONCRETO OU LAJE SOBRE SOLO, COM COMPACTADOR DE SOLOS TIPO PLACA VIBRATÓRIA. AF_09/2021</t>
  </si>
  <si>
    <t>4.6.2</t>
  </si>
  <si>
    <t>97087</t>
  </si>
  <si>
    <t>CAMADA SEPARADORA PARA EXECUÇÃO DE RADIER, PISO DE CONCRETO OU LAJE SOBRE SOLO, EM LONA PLÁSTICA. AF_09/2021</t>
  </si>
  <si>
    <t>4.6.3</t>
  </si>
  <si>
    <t>97086</t>
  </si>
  <si>
    <t>FABRICAÇÃO, MONTAGEM E DESMONTAGEM DE FORMA PARA RADIER, PISO DE CONCRETO OU LAJE SOBRE SOLO, EM MADEIRA SERRADA, 4 UTILIZAÇÕES. AF_09/2021</t>
  </si>
  <si>
    <t>4.6.4</t>
  </si>
  <si>
    <t>97096</t>
  </si>
  <si>
    <t>CONCRETAGEM DE RADIER, PISO DE CONCRETO OU LAJE SOBRE SOLO, FCK 30 MPA - LANÇAMENTO, ADENSAMENTO E ACABAMENTO. AF_09/2021</t>
  </si>
  <si>
    <t>4.6.5</t>
  </si>
  <si>
    <t>92772</t>
  </si>
  <si>
    <t>ARMAÇÃO DE LAJE DE ESTRUTURA CONVENCIONAL DE CONCRETO ARMADO UTILIZANDO AÇO CA-50 DE 12,5 MM - MONTAGEM. AF_06/2022</t>
  </si>
  <si>
    <t>4.6.6</t>
  </si>
  <si>
    <t>97092</t>
  </si>
  <si>
    <t>ARMAÇÃO PARA EXECUÇÃO DE RADIER, PISO DE CONCRETO OU LAJE SOBRE SOLO, COM USO DE TELA Q-196. AF_09/2021</t>
  </si>
  <si>
    <t>5</t>
  </si>
  <si>
    <t>ALVENARIA/VEDAÇÃO/DIVISÓRIA</t>
  </si>
  <si>
    <t>5.1</t>
  </si>
  <si>
    <t>103356</t>
  </si>
  <si>
    <t>ALVENARIA DE VEDAÇÃO DE BLOCOS CERÂMICOS FURADOS NA HORIZONTAL DE 9X19X29 CM (ESPESSURA 9 CM) E ARGAMASSA DE ASSENTAMENTO COM PREPARO EM BETONEIRA. AF_12/2021</t>
  </si>
  <si>
    <t>5.2</t>
  </si>
  <si>
    <t>101159</t>
  </si>
  <si>
    <t>ALVENARIA DE VEDAÇÃO DE BLOCOS CERÂMICOS MACIÇOS DE 5X10X20CM (ESPESSURA 10CM) E ARGAMASSA DE ASSENTAMENTO COM PREPARO EM BETONEIRA. AF_05/2020</t>
  </si>
  <si>
    <t>5.3</t>
  </si>
  <si>
    <t>UFSB-92557534</t>
  </si>
  <si>
    <t>DIVISÓRIA EM GRANITO CINZA POLIDO, ESP = 3CM, ASSENTADO COM ARGAMASSA COLANTE AC III-E</t>
  </si>
  <si>
    <t>5.4</t>
  </si>
  <si>
    <t>96360</t>
  </si>
  <si>
    <t>PAREDE COM SISTEMA EM CHAPAS DE GESSO PARA DRYWALL, USO INTERNO, COM DUAS FACES SIMPLES E ESTRUTURA METÁLICA COM GUIAS DUPLAS, SEM VÃOS. AF_07/2023_PS</t>
  </si>
  <si>
    <t>6</t>
  </si>
  <si>
    <t>ESQUADRIAS</t>
  </si>
  <si>
    <t>6.1</t>
  </si>
  <si>
    <t>PORTAS</t>
  </si>
  <si>
    <t>6.1.1</t>
  </si>
  <si>
    <t>UFSB-56607158</t>
  </si>
  <si>
    <t>ALÇAPÃO OU TAMPA DE INSPEÇÃO EM CHAPA METÁLICA - INCLUSIVE PINTURA - FORNECIMENTO E INSTALAÇÃO</t>
  </si>
  <si>
    <t>m2</t>
  </si>
  <si>
    <t>6.1.2</t>
  </si>
  <si>
    <t>UFSB-67054145</t>
  </si>
  <si>
    <t>P1 - PORTA DE MADEIRA PARA PINTURA, SEMI-OCA MÉDIA, 80X210CM, ESPESSURA DE 3,5CM, INCLUSO DOBRADIÇAS, FECHADURAS E ACABAMENTO - FORNECIMENTO E INSTALAÇÃO</t>
  </si>
  <si>
    <t>6.1.3</t>
  </si>
  <si>
    <t>UFSB-40713367</t>
  </si>
  <si>
    <t>P2 - PORTA DE MADEIRA PARA PINTURA, SEMI-OCA MÉDIA, 90X210CM, ESPESSURA DE 3,5CM, INCLUSO DOBRADIÇAS, FECHADURAS E ACABAMENTO - FORNECIMENTO E INSTALAÇÃO</t>
  </si>
  <si>
    <t>6.1.4</t>
  </si>
  <si>
    <t>UFSB-87035080</t>
  </si>
  <si>
    <t>P3 - PORTA DE MADEIRA PARA PINTURA, SEMI-OCA MÉDIA, 90X210CM, ESPESSURA DE 3,5CM, INCLUSO BARRAS DE ABERTURA, CHAPA DE PROTEÇÃO, DOBRADIÇAS, FECHADURAS E ACABAMENTO - FORNECIMENTO E INSTALAÇÃO</t>
  </si>
  <si>
    <t>6.1.5</t>
  </si>
  <si>
    <t>UFSB-27012580</t>
  </si>
  <si>
    <t>P4 - PORTA EM ALUMÍNIO DE ABRIR TIPO VENEZIANA COM GUARNIÇÃO COR BRONZE - 90X210 - FORNECIMENTO E INSTALAÇÃO.</t>
  </si>
  <si>
    <t>6.1.6</t>
  </si>
  <si>
    <t>UFSB-13645393</t>
  </si>
  <si>
    <t>P5 - PORTA EM ALUMÍNIO DE ABRIR TIPO VENEZIANA COM GUARNIÇÃO COR BRONZE - 160X210 - FORNECIMENTO E INSTALAÇÃO.</t>
  </si>
  <si>
    <t>6.1.7</t>
  </si>
  <si>
    <t>UFSB-72614914</t>
  </si>
  <si>
    <t>P6 - PORTA EM ALUMÍNIO DE ABRIR TIPO VENEZIANA COM GUARNIÇÃO COR BRONZE - 80X160 - FORNECIMENTO E INSTALAÇÃO.</t>
  </si>
  <si>
    <t>6.1.8</t>
  </si>
  <si>
    <t>UFSB-57474630</t>
  </si>
  <si>
    <t>P7 - PORTA EM ALUMÍNIO DE ABRIR TIPO VENEZIANA COM GUARNIÇÃO COR BRONZE - 80X210 - FORNECIMENTO E INSTALAÇÃO.</t>
  </si>
  <si>
    <t>6.1.9</t>
  </si>
  <si>
    <t>UFSB-59988856</t>
  </si>
  <si>
    <t>P8-PORTA EM ALUMÍNIO E VIDRO DE ABRIR COM GUARNIÇÃO COR BRONZE FORNECIMENTO E INSTALAÇÃO.LAÇÃO. AF_12/2019</t>
  </si>
  <si>
    <t>6.1.10</t>
  </si>
  <si>
    <t>UFSB-25912505</t>
  </si>
  <si>
    <t>P9-PORTA EM ALUMÍNIO E VIDRO - 95x240cm - DE ABRIR COM BARRA ANTIPANICO, GUARNIÇÃO COR BRONZE FORNECIMENTO E INSTALAÇÃO. - FORNECIMENTO E INSTALAÇÃO. AF_12/2019</t>
  </si>
  <si>
    <t>6.1.11</t>
  </si>
  <si>
    <t>UFSB-20597249</t>
  </si>
  <si>
    <t>P10-PORTA EM ALUMINIO BRONZE COM VENEZIANA E VIDRO ABRIR - 04 FOLHAS - 50% VENEZIANA E 50% VIDRO TEMPERADO 6mm - COM GUARNIÇÃO E FIXAÇÃO.</t>
  </si>
  <si>
    <t>6.1.12</t>
  </si>
  <si>
    <t>UFSB-25264690</t>
  </si>
  <si>
    <t>P11 - PORTA DE ENROLAR MANUAL COMPLETA, PERFIL MEIA CANA CEGA, EM ACO GALVANIZADO COM PINTURA ELETROSTATICA, CHAPA NUMERO 24" - FORNECIMENTO E INSTALAÇÃO</t>
  </si>
  <si>
    <t>6.2</t>
  </si>
  <si>
    <t>JANELAS</t>
  </si>
  <si>
    <t>6.2.1</t>
  </si>
  <si>
    <t>UFSB-47894254</t>
  </si>
  <si>
    <t>J1-JANELA DE ALUMÍNIO BRONZE TIPO MAXIM-AR, COM VIDRO TEMPERADO 6,00MM, BATENTE, ACABAMENTO BRILHANTE E FERRAGENS. FORNECIMENTO E INSTALAÇÃO.</t>
  </si>
  <si>
    <t>6.2.2</t>
  </si>
  <si>
    <t>UFSB-07929094</t>
  </si>
  <si>
    <t>J2-JANELA DE ALUMÍNIO BRONZE DE CORRER COM 4 FOLHAS COM VIDRO TEMPERADO 6,00MM, BATENTE, ACABAMENTO BRILHANTE E FERRAGENS. FORNECIMENTO E INSTALAÇÃO.</t>
  </si>
  <si>
    <t>6.2.3</t>
  </si>
  <si>
    <t>UFSB-49038788</t>
  </si>
  <si>
    <t>J3-JANELA DE ALUMÍNIO BRONZE, BASCULANTE (HORIZONTAL OU VERTICAL) COM VIDRO TEMPERADO 6,00MM, INCLUSIVE BATENTE, ACABAMENTO BRILHANTE E FERRAGENS. FORNECIMENTO E INSTALAÇÃO.</t>
  </si>
  <si>
    <t>6.2.4</t>
  </si>
  <si>
    <t>J4-JANELA DE ALUMÍNIO BRONZE, BASCULANTE (HORIZONTAL OU VERTICAL) COM VIDRO TEMPERADO 6,00MM, INCLUSIVE BATENTE, ACABAMENTO BRILHANTE E FERRAGENS. FORNECIMENTO E INSTALAÇÃO.</t>
  </si>
  <si>
    <t>6.2.5</t>
  </si>
  <si>
    <t>UFSB-24718759</t>
  </si>
  <si>
    <t>J5-JANELA DE ALUMÍNIO BRONZE FIXA, COM VIDRO TEMPERADO 6,00MM, BATENTE, ACABAMENTO BRILHANTE E FERRAGENS. FORNECIMENTO E INSTALAÇÃO</t>
  </si>
  <si>
    <t>6.2.6</t>
  </si>
  <si>
    <t>J6-JANELA DE ALUMÍNIO BRONZE FIXA, COM VIDRO TEMPERADO 6,00MM, BATENTE, ACABAMENTO BRILHANTE E FERRAGENS. FORNECIMENTO E INSTALAÇÃO.ALAÇÃO. AF_12/2019</t>
  </si>
  <si>
    <t>6.2.7</t>
  </si>
  <si>
    <t>UFSB-10400875</t>
  </si>
  <si>
    <t>J7 - JANELA GUILHOTINA DE ALUMÍNIO COM VIDRO COR BRONZE COM VIDRO TEMPERADO 6,00MM, BATENTE, ACABAMENTO BRILHANTE E FERRAGENS. FORNECIMENTO E INSTALAÇÃO.</t>
  </si>
  <si>
    <t>6.3</t>
  </si>
  <si>
    <t>OUTROS</t>
  </si>
  <si>
    <t>6.3.1</t>
  </si>
  <si>
    <t>105023</t>
  </si>
  <si>
    <t>VERGA MOLDADA IN LOCO EM CONCRETO, ESPESSURA DE *15* CM. AF_03/2024 (PORTAS)</t>
  </si>
  <si>
    <t>6.3.2</t>
  </si>
  <si>
    <t>VERGA MOLDADA IN LOCO EM CONCRETO, ESPESSURA DE *15* CM. AF_03/2024 (JANELAS)</t>
  </si>
  <si>
    <t>6.3.3</t>
  </si>
  <si>
    <t>105029</t>
  </si>
  <si>
    <t>CONTRAVERGA MOLDADA IN LOCO EM CONCRETO, ESPESSURA DE *15* CM. AF_03/2024</t>
  </si>
  <si>
    <t>6.3.4</t>
  </si>
  <si>
    <t>101965</t>
  </si>
  <si>
    <t>PEITORIL LINEAR EM GRANITO OU MÁRMORE, L = 15CM, COMPRIMENTO DE ATÉ 2M, ASSENTADO COM ARGAMASSA 1:6 COM ADITIVO. AF_11/2020</t>
  </si>
  <si>
    <t>6.3.5</t>
  </si>
  <si>
    <t>98689</t>
  </si>
  <si>
    <t>SOLEIRA EM GRANITO, LARGURA 15 CM, ESPESSURA 2,0 CM. AF_09/2020</t>
  </si>
  <si>
    <t>7</t>
  </si>
  <si>
    <t>COBERTURA</t>
  </si>
  <si>
    <t>7.1</t>
  </si>
  <si>
    <t>94216</t>
  </si>
  <si>
    <t>TELHAMENTO COM TELHA METÁLICA TERMOACÚSTICA E = 30 MM, COM ATÉ 2 ÁGUAS, INCLUSO IÇAMENTO. AF_07/2019</t>
  </si>
  <si>
    <t>7.2</t>
  </si>
  <si>
    <t>92543</t>
  </si>
  <si>
    <t>TRAMA DE MADEIRA COMPOSTA POR TERÇAS PARA TELHADOS DE ATÉ 2 ÁGUAS PARA TELHA ONDULADA DE FIBROCIMENTO, METÁLICA, PLÁSTICA OU TERMOACÚSTICA, INCLUSO TRANSPORTE VERTICAL. AF_07/2019</t>
  </si>
  <si>
    <t>7.3</t>
  </si>
  <si>
    <t>101966</t>
  </si>
  <si>
    <t>CHAPIM SOBRE MUROS LINEARES, EM GRANITO OU MÁRMORE, L = 25 CM, ASSENTADO COM ARGAMASSA 1:6 COM ADITIVO. AF_11/2020</t>
  </si>
  <si>
    <t>8</t>
  </si>
  <si>
    <t>INSTALAÇÕES ELÉTRICAS</t>
  </si>
  <si>
    <t>8.1</t>
  </si>
  <si>
    <t>ELETRODUTOS E CONEXÕES</t>
  </si>
  <si>
    <t>8.1.1</t>
  </si>
  <si>
    <t>JCA-21218222</t>
  </si>
  <si>
    <t>ELETRODUTO/CONDULETE DE PVC RIGIDO, LISO, COR CINZA, DE 3/4", PARA INSTALACOES APARENTES (NBR 5410) - FORNECIMENTO E INSTALAÇÃO.</t>
  </si>
  <si>
    <t>8.1.2</t>
  </si>
  <si>
    <t>91871</t>
  </si>
  <si>
    <t>ELETRODUTO RÍGIDO ROSCÁVEL, PVC, DN 25 MM (3/4"), PARA CIRCUITOS TERMINAIS, INSTALADO EM PAREDE - FORNECIMENTO E INSTALAÇÃO. AF_03/2023</t>
  </si>
  <si>
    <t>8.1.3</t>
  </si>
  <si>
    <t>JCA-08614994</t>
  </si>
  <si>
    <t>ELETRODUTO/CONDULETE DE PVC RIGIDO, LISO, COR CINZA, DE 1", PARA INSTALACOES APARENTES (NBR 5410) - FORNECIMENTO E INSTALAÇÃO.</t>
  </si>
  <si>
    <t>8.1.4</t>
  </si>
  <si>
    <t>91869</t>
  </si>
  <si>
    <t>ELETRODUTO RÍGIDO ROSCÁVEL, PVC, DN 40 MM (1 1/4"), PARA CIRCUITOS TERMINAIS, INSTALADO EM LAJE - FORNECIMENTO E INSTALAÇÃO. AF_03/2023</t>
  </si>
  <si>
    <t>8.1.5</t>
  </si>
  <si>
    <t>93008</t>
  </si>
  <si>
    <t>ELETRODUTO RÍGIDO ROSCÁVEL, PVC, DN 50 MM (1 1/2"), PARA REDE ENTERRADA DE DISTRIBUIÇÃO DE ENERGIA ELÉTRICA - FORNECIMENTO E INSTALAÇÃO. AF_12/2021</t>
  </si>
  <si>
    <t>8.1.6</t>
  </si>
  <si>
    <t>S07891</t>
  </si>
  <si>
    <t>Eletroduto em ferro galvanizado pesado sem costura 1 1/4" x 3m</t>
  </si>
  <si>
    <t>ORSE</t>
  </si>
  <si>
    <t>un</t>
  </si>
  <si>
    <t>8.1.7</t>
  </si>
  <si>
    <t>S11773</t>
  </si>
  <si>
    <t>Eletroduto em ferro galvanizado pesado sem costura 1" x 3m</t>
  </si>
  <si>
    <t>8.1.8</t>
  </si>
  <si>
    <t>93009</t>
  </si>
  <si>
    <t>ELETRODUTO RÍGIDO ROSCÁVEL, PVC, DN 60 MM (2"), PARA REDE ENTERRADA DE DISTRIBUIÇÃO DE ENERGIA ELÉTRICA - FORNECIMENTO E INSTALAÇÃO. AF_12/2021</t>
  </si>
  <si>
    <t>8.1.9</t>
  </si>
  <si>
    <t>91879</t>
  </si>
  <si>
    <t>LUVA PARA ELETRODUTO, PVC, ROSCÁVEL, DN 25 MM (3/4"), PARA CIRCUITOS TERMINAIS, INSTALADA EM LAJE - FORNECIMENTO E INSTALAÇÃO. AF_03/2023</t>
  </si>
  <si>
    <t>8.1.10</t>
  </si>
  <si>
    <t>91884</t>
  </si>
  <si>
    <t>LUVA PARA ELETRODUTO, PVC, ROSCÁVEL, DN 25 MM (3/4"), PARA CIRCUITOS TERMINAIS, INSTALADA EM PAREDE - FORNECIMENTO E INSTALAÇÃO. AF_03/2023</t>
  </si>
  <si>
    <t>8.1.11</t>
  </si>
  <si>
    <t>91880</t>
  </si>
  <si>
    <t>LUVA PARA ELETRODUTO, PVC, ROSCÁVEL, DN 32 MM (1"), PARA CIRCUITOS TERMINAIS, INSTALADA EM LAJE - FORNECIMENTO E INSTALAÇÃO. AF_03/2023</t>
  </si>
  <si>
    <t>8.1.12</t>
  </si>
  <si>
    <t>91881</t>
  </si>
  <si>
    <t>LUVA PARA ELETRODUTO, PVC, ROSCÁVEL, DN 40 MM (1 1/4"), PARA CIRCUITOS TERMINAIS, INSTALADA EM LAJE - FORNECIMENTO E INSTALAÇÃO. AF_03/2023</t>
  </si>
  <si>
    <t>8.1.13</t>
  </si>
  <si>
    <t>93013</t>
  </si>
  <si>
    <t>LUVA PARA ELETRODUTO, PVC, ROSCÁVEL, DN 50 MM (1 1/2"), PARA REDE ENTERRADA DE DISTRIBUIÇÃO DE ENERGIA ELÉTRICA - FORNECIMENTO E INSTALAÇÃO. AF_12/2021</t>
  </si>
  <si>
    <t>8.1.14</t>
  </si>
  <si>
    <t>UFSB-50306222</t>
  </si>
  <si>
    <t>LUVA DE EMENDA PARA ELETRODUTO, AÇO GALVANIZADO, DN 32 MM (1 1/4''), APARENTE - FORNECIMENTO E INSTALAÇÃO.</t>
  </si>
  <si>
    <t>8.1.15</t>
  </si>
  <si>
    <t>S13364</t>
  </si>
  <si>
    <t>Luva de emenda para eletroduto, aço galvanizado, dn 25 mm (1"), aparente, instalada em teto - fornecimento e instalaçâo</t>
  </si>
  <si>
    <t>8.1.16</t>
  </si>
  <si>
    <t>93014</t>
  </si>
  <si>
    <t>LUVA PARA ELETRODUTO, PVC, ROSCÁVEL, DN 60 MM (2"), PARA REDE ENTERRADA DE DISTRIBUIÇÃO DE ENERGIA ELÉTRICA - FORNECIMENTO E INSTALAÇÃO. AF_12/2021</t>
  </si>
  <si>
    <t>8.1.17</t>
  </si>
  <si>
    <t>91890</t>
  </si>
  <si>
    <t>CURVA 90 GRAUS PARA ELETRODUTO, PVC, ROSCÁVEL, DN 25 MM (3/4"), PARA CIRCUITOS TERMINAIS, INSTALADA EM FORRO - FORNECIMENTO E INSTALAÇÃO. AF_03/2023</t>
  </si>
  <si>
    <t>8.1.18</t>
  </si>
  <si>
    <t>91902</t>
  </si>
  <si>
    <t>CURVA 90 GRAUS PARA ELETRODUTO, PVC, ROSCÁVEL, DN 25 MM (3/4"), PARA CIRCUITOS TERMINAIS, INSTALADA EM LAJE - FORNECIMENTO E INSTALAÇÃO. AF_03/2023</t>
  </si>
  <si>
    <t>8.1.19</t>
  </si>
  <si>
    <t>91914</t>
  </si>
  <si>
    <t>CURVA 90 GRAUS PARA ELETRODUTO, PVC, ROSCÁVEL, DN 25 MM (3/4"), PARA CIRCUITOS TERMINAIS, INSTALADA EM PAREDE - FORNECIMENTO E INSTALAÇÃO. AF_03/2023</t>
  </si>
  <si>
    <t>8.1.20</t>
  </si>
  <si>
    <t>91920</t>
  </si>
  <si>
    <t>CURVA 90 GRAUS PARA ELETRODUTO, PVC, ROSCÁVEL, DN 40 MM (1 1/4"), PARA CIRCUITOS TERMINAIS, INSTALADA EM PAREDE - FORNECIMENTO E INSTALAÇÃO. AF_03/2023</t>
  </si>
  <si>
    <t>8.1.21</t>
  </si>
  <si>
    <t>93018</t>
  </si>
  <si>
    <t>CURVA 90 GRAUS PARA ELETRODUTO, PVC, ROSCÁVEL, DN 50 MM (1 1/2"), PARA REDE ENTERRADA DE DISTRIBUIÇÃO DE ENERGIA ELÉTRICA - FORNECIMENTO E INSTALAÇÃO. AF_12/2021</t>
  </si>
  <si>
    <t>8.1.22</t>
  </si>
  <si>
    <t>104402</t>
  </si>
  <si>
    <t>CONDULETE DE PVC, TIPO C, PARA ELETRODUTO DE PVC SOLDÁVEL DN 25 MM (3/4''), APARENTE - FORNECIMENTO E INSTALAÇÃO. AF_10/2022</t>
  </si>
  <si>
    <t>8.1.23</t>
  </si>
  <si>
    <t>104396</t>
  </si>
  <si>
    <t>CONDULETE DE PVC, TIPO E, PARA ELETRODUTO DE PVC SOLDÁVEL DN 25 MM (3/4''), APARENTE - FORNECIMENTO E INSTALAÇÃO. AF_10/2022</t>
  </si>
  <si>
    <t>8.1.24</t>
  </si>
  <si>
    <t>104399</t>
  </si>
  <si>
    <t>CONDULETE DE PVC, TIPO LR, PARA ELETRODUTO DE PVC SOLDÁVEL DN 25 MM (3/4''), APARENTE - FORNECIMENTO E INSTALAÇÃO. AF_10/2022</t>
  </si>
  <si>
    <t>8.1.25</t>
  </si>
  <si>
    <t>104404</t>
  </si>
  <si>
    <t>CONDULETE DE PVC, TIPO T, PARA ELETRODUTO DE PVC SOLDÁVEL DN 25 MM (3/4''), APARENTE - FORNECIMENTO E INSTALAÇÃO. AF_10/2022</t>
  </si>
  <si>
    <t>8.1.26</t>
  </si>
  <si>
    <t>95817</t>
  </si>
  <si>
    <t>CONDULETE DE PVC, TIPO X, PARA ELETRODUTO DE PVC SOLDÁVEL DN 25 MM (3/4"), APARENTE - FORNECIMENTO E INSTALAÇÃO. AF_10/2022</t>
  </si>
  <si>
    <t>8.1.27</t>
  </si>
  <si>
    <t>104785</t>
  </si>
  <si>
    <t>FIXAÇÃO DE ELETRODUTOS, DIÂMETROS MENORES OU IGUAIS A 40 MM, COM ABRAÇADEIRA METÁLICA RÍGIDA TIPO D COM PARAFUSO DE FIXAÇÃO 1 1/4", FIXADA DIRETAMENTE NA LAJE OU PAREDE. AF_09/2023</t>
  </si>
  <si>
    <t>8.1.28</t>
  </si>
  <si>
    <t>104403</t>
  </si>
  <si>
    <t>CONDULETE DE PVC, TIPO C, PARA ELETRODUTO DE PVC SOLDÁVEL DN 32 MM (1''), APARENTE - FORNECIMENTO E INSTALAÇÃO. AF_10/2022</t>
  </si>
  <si>
    <t>8.1.29</t>
  </si>
  <si>
    <t>104405</t>
  </si>
  <si>
    <t>CONDULETE DE PVC, TIPO T, PARA ELETRODUTO DE PVC SOLDÁVEL DN 32 MM (1''), APARENTE - FORNECIMENTO E INSTALAÇÃO. AF_10/2022</t>
  </si>
  <si>
    <t>8.2</t>
  </si>
  <si>
    <t>ELETROCALHAS E CONEXÕES</t>
  </si>
  <si>
    <t>8.2.1</t>
  </si>
  <si>
    <t>UFSB-51672392</t>
  </si>
  <si>
    <t>ELETROCALHA LISA OU PERFURADA EM AÇO GALVANIZADO, LARGURA 50MM E ALTURA 50MM, 3 METROS, INCLUSIVE EMENDA E FIXAÇÃO - FORNECIMENTO E INSTALAÇÃO.</t>
  </si>
  <si>
    <t>8.2.2</t>
  </si>
  <si>
    <t>S08689</t>
  </si>
  <si>
    <t>Curva horizontal 50 x 50 mm para eletrocalha metálica, com ângulo 90° (ref.: mopa ou similar)</t>
  </si>
  <si>
    <t>8.2.3</t>
  </si>
  <si>
    <t>S07880</t>
  </si>
  <si>
    <t>Curva de inversão 50 x 50 mm para eletrocalha metálica (ref.: mopa ou similar)</t>
  </si>
  <si>
    <t>8.2.4</t>
  </si>
  <si>
    <t>UFSB-41859581</t>
  </si>
  <si>
    <t>PERFILADO PERFURADO 38 X 38 MM, CHAPA 22- FORNECIMENTO E INSTALAÇÃO</t>
  </si>
  <si>
    <t>8.2.5</t>
  </si>
  <si>
    <t>S12556</t>
  </si>
  <si>
    <t>Junção interna tipo "L" para perfilado, ( ref.: Mopa ou similar)</t>
  </si>
  <si>
    <t>8.2.6</t>
  </si>
  <si>
    <t>S12557</t>
  </si>
  <si>
    <t>Junção interna tipo "T" para perfilado, ( ref.: Mopa ou similar)</t>
  </si>
  <si>
    <t>8.2.7</t>
  </si>
  <si>
    <t>S11443</t>
  </si>
  <si>
    <t>Gancho curto 38x38mm para luminária</t>
  </si>
  <si>
    <t>8.2.8</t>
  </si>
  <si>
    <t>S07384</t>
  </si>
  <si>
    <t>Fixação de eletrocalhas com vergalhão (Tirante) com rosca total ø 1/4"x1000mm (marvitec ref. 1431 ou similar)</t>
  </si>
  <si>
    <t>m</t>
  </si>
  <si>
    <t>8.3</t>
  </si>
  <si>
    <t>TOMADAS E INTERRUPTORES</t>
  </si>
  <si>
    <t>8.3.1</t>
  </si>
  <si>
    <t>91992</t>
  </si>
  <si>
    <t>TOMADA ALTA DE EMBUTIR (1 MÓDULO), 2P+T 10 A, INCLUINDO SUPORTE E PLACA - FORNECIMENTO E INSTALAÇÃO. AF_03/2023</t>
  </si>
  <si>
    <t>8.3.2</t>
  </si>
  <si>
    <t>92000</t>
  </si>
  <si>
    <t>TOMADA BAIXA DE EMBUTIR (1 MÓDULO), 2P+T 10 A, INCLUINDO SUPORTE E PLACA - FORNECIMENTO E INSTALAÇÃO. AF_03/2023</t>
  </si>
  <si>
    <t>8.3.3</t>
  </si>
  <si>
    <t>92001</t>
  </si>
  <si>
    <t>TOMADA BAIXA DE EMBUTIR (1 MÓDULO), 2P+T 20 A, INCLUINDO SUPORTE E PLACA - FORNECIMENTO E INSTALAÇÃO. AF_03/2023</t>
  </si>
  <si>
    <t>8.3.4</t>
  </si>
  <si>
    <t>92008</t>
  </si>
  <si>
    <t>TOMADA BAIXA DE EMBUTIR (2 MÓDULOS), 2P+T 10 A, INCLUINDO SUPORTE E PLACA - FORNECIMENTO E INSTALAÇÃO. AF_03/2023</t>
  </si>
  <si>
    <t>8.3.5</t>
  </si>
  <si>
    <t>UFSB-00886077</t>
  </si>
  <si>
    <t>TOMADA DE SOBREPOR (1 MÓDULO) TIPO 2P+T 10A COM CAIXA METÁLICA, INSTALADA EM PERFILADO - FORNECIMENTO E INSTALAÇÃO.</t>
  </si>
  <si>
    <t>8.3.6</t>
  </si>
  <si>
    <t>91996</t>
  </si>
  <si>
    <t>TOMADA MÉDIA DE EMBUTIR (1 MÓDULO), 2P+T 10 A, INCLUINDO SUPORTE E PLACA - FORNECIMENTO E INSTALAÇÃO. AF_03/2023</t>
  </si>
  <si>
    <t>8.3.7</t>
  </si>
  <si>
    <t>92004</t>
  </si>
  <si>
    <t>TOMADA MÉDIA DE EMBUTIR (2 MÓDULOS), 2P+T 10 A, INCLUINDO SUPORTE E PLACA - FORNECIMENTO E INSTALAÇÃO. AF_03/2023</t>
  </si>
  <si>
    <t>8.3.8</t>
  </si>
  <si>
    <t>91961</t>
  </si>
  <si>
    <t>INTERRUPTOR PARALELO (2 MÓDULOS), 10A/250V, INCLUINDO SUPORTE E PLACA - FORNECIMENTO E INSTALAÇÃO. AF_03/2023</t>
  </si>
  <si>
    <t>8.3.9</t>
  </si>
  <si>
    <t>92023</t>
  </si>
  <si>
    <t>INTERRUPTOR SIMPLES (1 MÓDULO) COM 1 TOMADA DE EMBUTIR 2P+T 10 A, INCLUINDO SUPORTE E PLACA - FORNECIMENTO E INSTALAÇÃO. AF_03/2023</t>
  </si>
  <si>
    <t>8.3.10</t>
  </si>
  <si>
    <t>91953</t>
  </si>
  <si>
    <t>INTERRUPTOR SIMPLES (1 MÓDULO), 10A/250V, INCLUINDO SUPORTE E PLACA - FORNECIMENTO E INSTALAÇÃO. AF_03/2023</t>
  </si>
  <si>
    <t>8.4</t>
  </si>
  <si>
    <t>CABOS</t>
  </si>
  <si>
    <t>8.4.1</t>
  </si>
  <si>
    <t>91926</t>
  </si>
  <si>
    <t>CABO DE COBRE FLEXÍVEL ISOLADO, 2,5 MM², ANTI-CHAMA 450/750 V, PARA CIRCUITOS TERMINAIS - FORNECIMENTO E INSTALAÇÃO. AF_03/2023</t>
  </si>
  <si>
    <t>8.4.2</t>
  </si>
  <si>
    <t>91928</t>
  </si>
  <si>
    <t>CABO DE COBRE FLEXÍVEL ISOLADO, 4 MM², ANTI-CHAMA 450/750 V, PARA CIRCUITOS TERMINAIS - FORNECIMENTO E INSTALAÇÃO. AF_03/2023</t>
  </si>
  <si>
    <t>8.4.3</t>
  </si>
  <si>
    <t>91930</t>
  </si>
  <si>
    <t>CABO DE COBRE FLEXÍVEL ISOLADO, 6 MM², ANTI-CHAMA 450/750 V, PARA CIRCUITOS TERMINAIS - FORNECIMENTO E INSTALAÇÃO. AF_03/2023</t>
  </si>
  <si>
    <t>8.4.4</t>
  </si>
  <si>
    <t>92982</t>
  </si>
  <si>
    <t>CABO DE COBRE FLEXÍVEL ISOLADO, 16 MM², ANTI-CHAMA 0,6/1,0 KV, PARA DISTRIBUIÇÃO - FORNECIMENTO E INSTALAÇÃO. AF_10/2020</t>
  </si>
  <si>
    <t>8.4.5</t>
  </si>
  <si>
    <t>101562</t>
  </si>
  <si>
    <t>CABO DE COBRE FLEXÍVEL ISOLADO, 25 MM², 0,6/1,0 KV, PARA REDE AÉREA DE DISTRIBUIÇÃO DE ENERGIA ELÉTRICA DE BAIXA TENSÃO - FORNECIMENTO E INSTALAÇÃO. AF_07/2020</t>
  </si>
  <si>
    <t>8.5</t>
  </si>
  <si>
    <t>CAIXAS</t>
  </si>
  <si>
    <t>8.5.1</t>
  </si>
  <si>
    <t>91939</t>
  </si>
  <si>
    <t>CAIXA RETANGULAR 4" X 2" ALTA (2,00 M DO PISO), PVC, INSTALADA EM PAREDE - FORNECIMENTO E INSTALAÇÃO. AF_03/2023</t>
  </si>
  <si>
    <t>8.5.2</t>
  </si>
  <si>
    <t>91940</t>
  </si>
  <si>
    <t>CAIXA RETANGULAR 4" X 2" MÉDIA (1,30 M DO PISO), PVC, INSTALADA EM PAREDE - FORNECIMENTO E INSTALAÇÃO. AF_03/2023</t>
  </si>
  <si>
    <t>8.5.3</t>
  </si>
  <si>
    <t>91941</t>
  </si>
  <si>
    <t>CAIXA RETANGULAR 4" X 2" BAIXA (0,30 M DO PISO), PVC, INSTALADA EM PAREDE - FORNECIMENTO E INSTALAÇÃO. AF_03/2023</t>
  </si>
  <si>
    <t>8.5.4</t>
  </si>
  <si>
    <t>97886</t>
  </si>
  <si>
    <t>CAIXA ENTERRADA ELÉTRICA RETANGULAR, EM ALVENARIA COM TIJOLOS CERÂMICOS MACIÇOS, FUNDO COM BRITA, DIMENSÕES INTERNAS: 0,3X0,3X0,3 M. AF_12/2020</t>
  </si>
  <si>
    <t>8.5.5</t>
  </si>
  <si>
    <t>JCA.EL-033/PRÓPRIA</t>
  </si>
  <si>
    <t>CAIXA DE PASSAGEM METALICA, DE SOBREPOR, COM TAMPA APARAFUSADA, DIMENSOES 15 X 15 X *10* CM</t>
  </si>
  <si>
    <t>8.6</t>
  </si>
  <si>
    <t>LUMINÁRIAS</t>
  </si>
  <si>
    <t>8.6.1</t>
  </si>
  <si>
    <t>UFSB-14784560</t>
  </si>
  <si>
    <t>PROJETOR DE LED FLUXO LUMINOSO 7430Im, DE SOBREPOR, IP 65, POTÊNCIA DE 100w</t>
  </si>
  <si>
    <t>8.6.2</t>
  </si>
  <si>
    <t>UFSB-36193281</t>
  </si>
  <si>
    <t>LUMINÁRIA DE SOBPEPOR, COM DIFUSOR LEITOSO EM ACRÍCILO, CORPO EM CHAPA DE AÇO FINA, PINTURA ELETROSTÁTICA NA COR BRANCA, COMPRIMENTO DE 120cm.</t>
  </si>
  <si>
    <t>8.6.3</t>
  </si>
  <si>
    <t>UFSB-84265496</t>
  </si>
  <si>
    <t>LUMINÁRIA DE EMBUTIR, COM DIFUSOR LEITOSO EM ACRÍCILO, CORPO EM CHAPA DE AÇO FINA, PINTURA ELETROSTÁTICA NA COR BRANCA, COMPRIMENTO DE 120cm</t>
  </si>
  <si>
    <t>8.6.4</t>
  </si>
  <si>
    <t>UFSB-01293829</t>
  </si>
  <si>
    <t>LUMINÁRIA, DE SOBREPOR, TIPO PLAFON QUADRADO 30x30cm, EM ALUMÍNIO COM ACABAMENTO BRANCO E COBERTURA EM ACRÍLICO, COM LED DE 24W</t>
  </si>
  <si>
    <t>8.6.5</t>
  </si>
  <si>
    <t>UFSB-80713555</t>
  </si>
  <si>
    <t>LUMINÁRIA HERMÉTICA COM DUAS LÂMPADAS DE 32W, COM GRAU DE PROTEÇÃO IP65, CORPO EM FIBRA DE VIDRO BLINDADA.</t>
  </si>
  <si>
    <t>8.7</t>
  </si>
  <si>
    <t>QUADROS</t>
  </si>
  <si>
    <t>8.7.1</t>
  </si>
  <si>
    <t>QDF</t>
  </si>
  <si>
    <t>8.7.1.1</t>
  </si>
  <si>
    <t>93654</t>
  </si>
  <si>
    <t>DISJUNTOR MONOPOLAR TIPO DIN, CORRENTE NOMINAL DE 16A - FORNECIMENTO E INSTALAÇÃO. AF_10/2020</t>
  </si>
  <si>
    <t>8.7.1.2</t>
  </si>
  <si>
    <t>93658</t>
  </si>
  <si>
    <t>DISJUNTOR MONOPOLAR TIPO DIN, CORRENTE NOMINAL DE 40A - FORNECIMENTO E INSTALAÇÃO. AF_10/2020</t>
  </si>
  <si>
    <t>8.7.1.3</t>
  </si>
  <si>
    <t>UFSB-09029803</t>
  </si>
  <si>
    <t>DISJUNTOR BIPOLAR DR 25 A, DISPOSITIVO RESIDUAL DIFERENCIAL, TIPO AC, 30MA</t>
  </si>
  <si>
    <t>8.7.1.4</t>
  </si>
  <si>
    <t>93656</t>
  </si>
  <si>
    <t>DISJUNTOR MONOPOLAR TIPO DIN, CORRENTE NOMINAL DE 25A - FORNECIMENTO E INSTALAÇÃO. AF_10/2020</t>
  </si>
  <si>
    <t>8.7.1.5</t>
  </si>
  <si>
    <t>UFSB-85154872</t>
  </si>
  <si>
    <t>DISPOSITIVO DE PROTEÇÃO CONTRA SURTO DE TENSÃO DPS 45KA - 275V</t>
  </si>
  <si>
    <t>8.7.1.6</t>
  </si>
  <si>
    <t>UFSB-63042520</t>
  </si>
  <si>
    <t>MEDIDOR DE GRANDEZAS ELÉTRICAS PAC3200</t>
  </si>
  <si>
    <t>8.7.1.7</t>
  </si>
  <si>
    <t>93673</t>
  </si>
  <si>
    <t>DISJUNTOR TRIPOLAR TIPO DIN, CORRENTE NOMINAL DE 50A - FORNECIMENTO E INSTALAÇÃO. AF_10/2020</t>
  </si>
  <si>
    <t>8.7.1.8</t>
  </si>
  <si>
    <t>UFSB-75305765</t>
  </si>
  <si>
    <t>FUSÍVEL 1A</t>
  </si>
  <si>
    <t>8.7.1.9</t>
  </si>
  <si>
    <t>UFSB-35847889</t>
  </si>
  <si>
    <t>TRANSFORMADOR DE CORRENTE 600/5, Y-Y</t>
  </si>
  <si>
    <t>8.7.1.10</t>
  </si>
  <si>
    <t>UFSB-69748819</t>
  </si>
  <si>
    <t>QUADRO DE DISTRIBUICAO COM BARRAMENTO TRIFASICO, DE SOBREPOR, EM CHAPA DE ACO GALVANIZADO, PARA 42 DISJUNTORES DIN, 100A</t>
  </si>
  <si>
    <t>8.7.2</t>
  </si>
  <si>
    <t>QDA</t>
  </si>
  <si>
    <t>8.7.2.1</t>
  </si>
  <si>
    <t>8.7.2.2</t>
  </si>
  <si>
    <t>8.7.2.3</t>
  </si>
  <si>
    <t>8.7.2.4</t>
  </si>
  <si>
    <t>8.7.2.5</t>
  </si>
  <si>
    <t>101894</t>
  </si>
  <si>
    <t>DISJUNTOR TRIPOLAR TIPO NEMA, CORRENTE NOMINAL DE 60 ATÉ 100A - FORNECIMENTO E INSTALAÇÃO. AF_10/2020</t>
  </si>
  <si>
    <t>8.7.2.6</t>
  </si>
  <si>
    <t>8.7.2.7</t>
  </si>
  <si>
    <t>8.7.2.8</t>
  </si>
  <si>
    <t>8.7.2.9</t>
  </si>
  <si>
    <t>UFSB-40561574</t>
  </si>
  <si>
    <t>QUADRO DE DISTRIBUIÇÃO DE ENERGIA EM CHAPA DE AÇO GALVANIZADO, DE SOBREPOR, COM BARRAMENTO TRIFÁSICO, PARA 36 DISJUNTORES DIN 100A - FORNECIMENTO E INSTALAÇÃO. AF_10/2020</t>
  </si>
  <si>
    <t>9</t>
  </si>
  <si>
    <t>INSTALAÇÕES LÓGICA / TELEFÔNICA</t>
  </si>
  <si>
    <t>9.1</t>
  </si>
  <si>
    <t>9.1.1</t>
  </si>
  <si>
    <t>9.1.2</t>
  </si>
  <si>
    <t>91867</t>
  </si>
  <si>
    <t>ELETRODUTO RÍGIDO ROSCÁVEL, PVC, DN 25 MM (3/4"), PARA CIRCUITOS TERMINAIS, INSTALADO EM LAJE - FORNECIMENTO E INSTALAÇÃO. AF_03/2023</t>
  </si>
  <si>
    <t>9.1.3</t>
  </si>
  <si>
    <t>9.1.4</t>
  </si>
  <si>
    <t>9.1.5</t>
  </si>
  <si>
    <t>91868</t>
  </si>
  <si>
    <t>ELETRODUTO RÍGIDO ROSCÁVEL, PVC, DN 32 MM (1"), PARA CIRCUITOS TERMINAIS, INSTALADO EM LAJE - FORNECIMENTO E INSTALAÇÃO. AF_03/2023</t>
  </si>
  <si>
    <t>9.1.6</t>
  </si>
  <si>
    <t>91872</t>
  </si>
  <si>
    <t>ELETRODUTO RÍGIDO ROSCÁVEL, PVC, DN 32 MM (1"), PARA CIRCUITOS TERMINAIS, INSTALADO EM PAREDE - FORNECIMENTO E INSTALAÇÃO. AF_03/2023</t>
  </si>
  <si>
    <t>9.1.7</t>
  </si>
  <si>
    <t>91875</t>
  </si>
  <si>
    <t>LUVA PARA ELETRODUTO, PVC, ROSCÁVEL, DN 25 MM (3/4"), PARA CIRCUITOS TERMINAIS, INSTALADA EM FORRO - FORNECIMENTO E INSTALAÇÃO. AF_03/2023</t>
  </si>
  <si>
    <t>9.1.8</t>
  </si>
  <si>
    <t>9.1.9</t>
  </si>
  <si>
    <t>9.1.10</t>
  </si>
  <si>
    <t>91876</t>
  </si>
  <si>
    <t>LUVA PARA ELETRODUTO, PVC, ROSCÁVEL, DN 32 MM (1"), PARA CIRCUITOS TERMINAIS, INSTALADA EM FORRO - FORNECIMENTO E INSTALAÇÃO. AF_03/2023</t>
  </si>
  <si>
    <t>9.1.11</t>
  </si>
  <si>
    <t>9.1.12</t>
  </si>
  <si>
    <t>91885</t>
  </si>
  <si>
    <t>LUVA PARA ELETRODUTO, PVC, ROSCÁVEL, DN 32 MM (1"), PARA CIRCUITOS TERMINAIS, INSTALADA EM PAREDE - FORNECIMENTO E INSTALAÇÃO. AF_03/2023</t>
  </si>
  <si>
    <t>9.1.13</t>
  </si>
  <si>
    <t>9.1.14</t>
  </si>
  <si>
    <t>9.1.15</t>
  </si>
  <si>
    <t>91917</t>
  </si>
  <si>
    <t>CURVA 90 GRAUS PARA ELETRODUTO, PVC, ROSCÁVEL, DN 32 MM (1"), PARA CIRCUITOS TERMINAIS, INSTALADA EM PAREDE - FORNECIMENTO E INSTALAÇÃO. AF_03/2023</t>
  </si>
  <si>
    <t>9.1.16</t>
  </si>
  <si>
    <t>9.1.17</t>
  </si>
  <si>
    <t>104400</t>
  </si>
  <si>
    <t>CONDULETE DE PVC, TIPO LR, PARA ELETRODUTO DE PVC SOLDÁVEL DN 32 MM (1''), APARENTE - FORNECIMENTO E INSTALAÇÃO. AF_10/2022</t>
  </si>
  <si>
    <t>9.1.18</t>
  </si>
  <si>
    <t>9.1.19</t>
  </si>
  <si>
    <t>9.1.20</t>
  </si>
  <si>
    <t>9.2</t>
  </si>
  <si>
    <t>TOMADAS</t>
  </si>
  <si>
    <t>9.2.1</t>
  </si>
  <si>
    <t>UFSB-44536886</t>
  </si>
  <si>
    <t>TOMADA DUPLA, DE EMBUTIR, TIPO RJ-45, CATEGORIA 6, INSTALADA EM CAIXA DE PVC 4"x2".</t>
  </si>
  <si>
    <t>9.2.2</t>
  </si>
  <si>
    <t>UFSB-04264243</t>
  </si>
  <si>
    <t>TOMADA, DE EMBUTIR, TIPO RJ-45, CATEGORIA 6, INSTALADA EM CAIXA DE PVC 4"x2".</t>
  </si>
  <si>
    <t>9.3</t>
  </si>
  <si>
    <t>9.3.1</t>
  </si>
  <si>
    <t>98297</t>
  </si>
  <si>
    <t>CABO ELETRÔNICO CATEGORIA 6, INSTALADO EM EDIFICAÇÃO INSTITUCIONAL - FORNECIMENTO E INSTALAÇÃO. AF_11/2019</t>
  </si>
  <si>
    <t>9.3.2</t>
  </si>
  <si>
    <t>UFSB-85150195</t>
  </si>
  <si>
    <t>CABO DE FIBRA ÓTICA DE 4 VIAS</t>
  </si>
  <si>
    <t>9.4</t>
  </si>
  <si>
    <t>9.4.1</t>
  </si>
  <si>
    <t>9.4.2</t>
  </si>
  <si>
    <t>101795</t>
  </si>
  <si>
    <t>CAIXA ENTERRADA PARA INSTALAÇÕES TELEFÔNICAS TIPO R1, EM ALVENARIA COM BLOCOS DE CONCRETO, DIMENSÕES INTERNAS: 0,35X0,60X0,60 M, EXCLUINDO TAMPÃO. AF_12/2020</t>
  </si>
  <si>
    <t>9.4.3</t>
  </si>
  <si>
    <t>101798</t>
  </si>
  <si>
    <t>TAMPA PARA CAIXA TIPO R1, EM FERRO FUNDIDO, DIMENSÕES INTERNAS: 0,40 X 0,60 M - FORNECIMENTO E INSTALAÇÃO. AF_12/2020</t>
  </si>
  <si>
    <t>9.4.4</t>
  </si>
  <si>
    <t>91944</t>
  </si>
  <si>
    <t>CAIXA RETANGULAR 4" X 4" BAIXA (0,30 M DO PISO), PVC, INSTALADA EM PAREDE - FORNECIMENTO E INSTALAÇÃO. AF_03/2023</t>
  </si>
  <si>
    <t>9.5</t>
  </si>
  <si>
    <t>EQUIPAMENTOS E ACESSÓRIOS</t>
  </si>
  <si>
    <t>9.5.1</t>
  </si>
  <si>
    <t>UFSB-60981391</t>
  </si>
  <si>
    <t>RÉGUA (FILTRO DE LINHA) COM 8 TOMADAS</t>
  </si>
  <si>
    <t>9.5.2</t>
  </si>
  <si>
    <t>98302</t>
  </si>
  <si>
    <t>PATCH PANEL 24 PORTAS, CATEGORIA 6 - FORNECIMENTO E INSTALAÇÃO. AF_11/2019</t>
  </si>
  <si>
    <t>9.5.3</t>
  </si>
  <si>
    <t>UFSB-91076503</t>
  </si>
  <si>
    <t>ORGANIZADOR DE CABOS PARA RACK</t>
  </si>
  <si>
    <t>9.5.4</t>
  </si>
  <si>
    <t>JCA-95374027</t>
  </si>
  <si>
    <t>KIT VENTILAÇÃO PARA RACK 19".</t>
  </si>
  <si>
    <t>9.5.5</t>
  </si>
  <si>
    <t>UFSB-44305022</t>
  </si>
  <si>
    <t>PATCH CORD (CABO DE REDE), CATEGORIA 6 (CAT 6) UTP, 4 PARES, EXTENSAO DE 1,50 M.</t>
  </si>
  <si>
    <t>9.5.6</t>
  </si>
  <si>
    <t>UFSB-31419976</t>
  </si>
  <si>
    <t>PATCH CORD (CABO DE REDE), CATEGORIA 6 (CAT 6) UTP, 4 PARES, EXTENSAO DE 2,50 M.</t>
  </si>
  <si>
    <t>9.5.7</t>
  </si>
  <si>
    <t>UFSB-42190952</t>
  </si>
  <si>
    <t>CERTIFICAÇÃO DE REDE CABEAMENTO ESTRUTURADO</t>
  </si>
  <si>
    <t>9.5.8</t>
  </si>
  <si>
    <t>UFSB-23502935</t>
  </si>
  <si>
    <t>DISTRIBUIDOR INTERNO ÓPTICO 12 FIBRAS - D.I.O</t>
  </si>
  <si>
    <t>9.5.9</t>
  </si>
  <si>
    <t>UFSB-59251326</t>
  </si>
  <si>
    <t>SWITCH 24 PORTAS</t>
  </si>
  <si>
    <t>9.5.10</t>
  </si>
  <si>
    <t>UFSB-42767078</t>
  </si>
  <si>
    <t>FORNECIMENTO E INSTALAÇÃO DE RACK DE PAREDE 16U''</t>
  </si>
  <si>
    <t>9.5.11</t>
  </si>
  <si>
    <t>UFSB-38941484</t>
  </si>
  <si>
    <t>GRAVADOR DIGITAL DE VÍDEO NVD 3316 - 16 CANAIS.</t>
  </si>
  <si>
    <t>9.5.12</t>
  </si>
  <si>
    <t>UFSB-66650243</t>
  </si>
  <si>
    <t>FRENTE FALSA PARA RACK</t>
  </si>
  <si>
    <t>10</t>
  </si>
  <si>
    <t>INSTALAÇÕES HIDRÁULICAS E SANITÁRIAS</t>
  </si>
  <si>
    <t>10.1</t>
  </si>
  <si>
    <t>INSTALAÇÕES HIDRAULICAS</t>
  </si>
  <si>
    <t>10.1.1</t>
  </si>
  <si>
    <t>TUBULAÇÕES</t>
  </si>
  <si>
    <t>10.1.1.1</t>
  </si>
  <si>
    <t>89356</t>
  </si>
  <si>
    <t>TUBO, PVC, SOLDÁVEL, DE 25MM, INSTALADO EM RAMAL OU SUB-RAMAL DE ÁGUA - FORNECIMENTO E INSTALAÇÃO. AF_06/2022</t>
  </si>
  <si>
    <t>10.1.1.2</t>
  </si>
  <si>
    <t>89402</t>
  </si>
  <si>
    <t>TUBO, PVC, SOLDÁVEL, DE 25MM, INSTALADO EM RAMAL DE DISTRIBUIÇÃO DE ÁGUA - FORNECIMENTO E INSTALAÇÃO. AF_06/2022</t>
  </si>
  <si>
    <t>10.1.1.3</t>
  </si>
  <si>
    <t>89403</t>
  </si>
  <si>
    <t>TUBO, PVC, SOLDÁVEL, DE 32MM, INSTALADO EM RAMAL DE DISTRIBUIÇÃO DE ÁGUA - FORNECIMENTO E INSTALAÇÃO. AF_06/2022</t>
  </si>
  <si>
    <t>10.1.1.4</t>
  </si>
  <si>
    <t>94651</t>
  </si>
  <si>
    <t>TUBO, PVC, SOLDÁVEL, DE 50MM, INSTALADO EM RESERVAÇÃO PREDIAL DE ÁGUA - FORNECIMENTO E INSTALAÇÃO. AF_04/2024</t>
  </si>
  <si>
    <t>10.1.1.5</t>
  </si>
  <si>
    <t>94652</t>
  </si>
  <si>
    <t>TUBO, PVC, SOLDÁVEL, DE 60MM, INSTALADO EM RESERVAÇÃO PREDIAL DE ÁGUA - FORNECIMENTO E INSTALAÇÃO. AF_04/2024</t>
  </si>
  <si>
    <t>10.1.2</t>
  </si>
  <si>
    <t>CONEXÕES</t>
  </si>
  <si>
    <t>10.1.2.1</t>
  </si>
  <si>
    <t>94703</t>
  </si>
  <si>
    <t>ADAPTADOR COM FLANGE E ANEL DE VEDAÇÃO, PVC, SOLDÁVEL, DN 25 MM X 3/4", INSTALADO EM RESERVAÇÃO PREDIAL DE ÁGUA - FORNECIMENTO E INSTALAÇÃO. AF_04/2024</t>
  </si>
  <si>
    <t>10.1.2.2</t>
  </si>
  <si>
    <t>UFSB-27919823</t>
  </si>
  <si>
    <t>ADAPTADOR COM FLANGES LIVRES, PVC, SOLDÁVEL LONGO, DN 50 MM X 1.1/2 , INSTALADO EM RESERVAÇÃO DE ÁGUA DE EDIFICAÇÃO QUE POSSUA RESERVATÓRIO DE FIBRA/FIBROCIMENTO FORNECIMENTO E INSTALAÇÃO. AF_06/2016</t>
  </si>
  <si>
    <t>10.1.2.3</t>
  </si>
  <si>
    <t>UFSB-65249339</t>
  </si>
  <si>
    <t>ADAPTADOR COM FLANGES LIVRES, PVC, SOLDÁVEL LONGO, DN 60 MM X 2 , INSTALADO EM RESERVAÇÃO DE ÁGUA DE EDIFICAÇÃO QUE POSSUA RESERVATÓRIO DE FIBRA/FIBROCIMENTO FORNECIMENTO E INSTALAÇÃO. AF_06/2016</t>
  </si>
  <si>
    <t>10.1.2.4</t>
  </si>
  <si>
    <t>89383</t>
  </si>
  <si>
    <t>ADAPTADOR CURTO COM BOLSA E ROSCA PARA REGISTRO, PVC, SOLDÁVEL, DN 25MM X 3/4 , INSTALADO EM RAMAL OU SUB-RAMAL DE ÁGUA - FORNECIMENTO E INSTALAÇÃO. AF_06/2022</t>
  </si>
  <si>
    <t>10.1.2.5</t>
  </si>
  <si>
    <t>94658</t>
  </si>
  <si>
    <t>ADAPTADOR CURTO COM BOLSA E ROSCA PARA REGISTRO, PVC, SOLDÁVEL, DN 32 MM X 1", INSTALADO EM RESERVAÇÃO PREDIAL DE ÁGUA - FORNECIMENTO E INSTALAÇÃO. AF_04/2024</t>
  </si>
  <si>
    <t>10.1.2.6</t>
  </si>
  <si>
    <t>10.1.2.7</t>
  </si>
  <si>
    <t>10.1.2.8</t>
  </si>
  <si>
    <t>103953</t>
  </si>
  <si>
    <t>BUCHA DE REDUÇÃO, CURTA, PVC, SOLDÁVEL, DN 32 X 25 MM, INSTALADO EM RAMAL DE DISTRIBUIÇÃO DE ÁGUA - FORNECIMENTO E INSTALAÇÃO. AF_06/2022</t>
  </si>
  <si>
    <t>10.1.2.9</t>
  </si>
  <si>
    <t>103971</t>
  </si>
  <si>
    <t>BUCHA DE REDUÇÃO, LONGA, PVC, SOLDÁVEL, DN 60 X 50 MM, INSTALADO EM PRUMADA DE ÁGUA - FORNECIMENTO E INSTALAÇÃO. AF_06/2022</t>
  </si>
  <si>
    <t>10.1.2.10</t>
  </si>
  <si>
    <t>103966</t>
  </si>
  <si>
    <t>BUCHA DE REDUÇÃO, LONGA, PVC, SOLDÁVEL, DN 50 X 25 MM, INSTALADO EM PRUMADA DE ÁGUA - FORNECIMENTO E INSTALAÇÃO. AF_06/2022</t>
  </si>
  <si>
    <t>10.1.2.11</t>
  </si>
  <si>
    <t>103968</t>
  </si>
  <si>
    <t>BUCHA DE REDUÇÃO, LONGA, PVC, SOLDÁVEL, DN 60 X 25 MM, INSTALADO EM PRUMADA DE ÁGUA - FORNECIMENTO E INSTALAÇÃO. AF_06/2022</t>
  </si>
  <si>
    <t>10.1.2.12</t>
  </si>
  <si>
    <t>103969</t>
  </si>
  <si>
    <t>BUCHA DE REDUÇÃO, LONGA, PVC, SOLDÁVEL, DN 60 X 32 MM, INSTALADO EM PRUMADA DE ÁGUA - FORNECIMENTO E INSTALAÇÃO. AF_06/2022</t>
  </si>
  <si>
    <t>10.1.2.13</t>
  </si>
  <si>
    <t>89384</t>
  </si>
  <si>
    <t>CURVA DE TRANSPOSIÇÃO, PVC, SOLDÁVEL, DN 25MM, INSTALADO EM RAMAL OU SUB-RAMAL DE ÁGUA FORNECIMENTO E INSTALAÇÃO. AF_06/2022</t>
  </si>
  <si>
    <t>10.1.2.14</t>
  </si>
  <si>
    <t>90373</t>
  </si>
  <si>
    <t>JOELHO 90 GRAUS COM BUCHA DE LATÃO, PVC, SOLDÁVEL, DN 25MM, X 1/2 INSTALADO EM RAMAL OU SUB-RAMAL DE ÁGUA - FORNECIMENTO E INSTALAÇÃO. AF_06/2022</t>
  </si>
  <si>
    <t>10.1.2.15</t>
  </si>
  <si>
    <t>89481</t>
  </si>
  <si>
    <t>JOELHO 90 GRAUS, PVC, SOLDÁVEL, DN 25MM, INSTALADO EM PRUMADA DE ÁGUA - FORNECIMENTO E INSTALAÇÃO. AF_06/2022</t>
  </si>
  <si>
    <t>10.1.2.16</t>
  </si>
  <si>
    <t>89413</t>
  </si>
  <si>
    <t>JOELHO 90 GRAUS, PVC, SOLDÁVEL, DN 32MM, INSTALADO EM RAMAL DE DISTRIBUIÇÃO DE ÁGUA - FORNECIMENTO E INSTALAÇÃO. AF_06/2022</t>
  </si>
  <si>
    <t>10.1.2.17</t>
  </si>
  <si>
    <t>89501</t>
  </si>
  <si>
    <t>JOELHO 90 GRAUS, PVC, SOLDÁVEL, DN 50MM, INSTALADO EM PRUMADA DE ÁGUA - FORNECIMENTO E INSTALAÇÃO. AF_06/2022</t>
  </si>
  <si>
    <t>10.1.2.18</t>
  </si>
  <si>
    <t>89505</t>
  </si>
  <si>
    <t>JOELHO 90 GRAUS, PVC, SOLDÁVEL, DN 60MM, INSTALADO EM PRUMADA DE ÁGUA - FORNECIMENTO E INSTALAÇÃO. AF_06/2022</t>
  </si>
  <si>
    <t>10.1.2.19</t>
  </si>
  <si>
    <t>89385</t>
  </si>
  <si>
    <t>LUVA SOLDÁVEL E COM ROSCA, PVC, SOLDÁVEL, DN 25MM X 3/4 , INSTALADO EM RAMAL OU SUB-RAMAL DE ÁGUA - FORNECIMENTO E INSTALAÇÃO. AF_06/2022</t>
  </si>
  <si>
    <t>10.1.2.20</t>
  </si>
  <si>
    <t>104348</t>
  </si>
  <si>
    <t>TERMINAL DE VENTILAÇÃO, PVC, SÉRIE NORMAL, ESGOTO PREDIAL, DN 50 MM, JUNTA SOLDÁVEL, FORNECIDO E INSTALADO EM PRUMADA DE ESGOTO SANITÁRIO OU VENTILAÇÃO. AF_08/2022</t>
  </si>
  <si>
    <t>10.1.2.21</t>
  </si>
  <si>
    <t>89399</t>
  </si>
  <si>
    <t>TÊ COM BUCHA DE LATÃO NA BOLSA CENTRAL, PVC, SOLDÁVEL, DN 32MM X 3/4 , INSTALADO EM RAMAL OU SUB-RAMAL DE ÁGUA - FORNECIMENTO E INSTALAÇÃO. AF_06/2022</t>
  </si>
  <si>
    <t>10.1.2.22</t>
  </si>
  <si>
    <t>89395</t>
  </si>
  <si>
    <t>TE, PVC, SOLDÁVEL, DN 25MM, INSTALADO EM RAMAL OU SUB-RAMAL DE ÁGUA - FORNECIMENTO E INSTALAÇÃO. AF_06/2022</t>
  </si>
  <si>
    <t>10.1.2.23</t>
  </si>
  <si>
    <t>89398</t>
  </si>
  <si>
    <t>TE, PVC, SOLDÁVEL, DN 32MM, INSTALADO EM RAMAL OU SUB-RAMAL DE ÁGUA - FORNECIMENTO E INSTALAÇÃO. AF_06/2022</t>
  </si>
  <si>
    <t>10.1.2.24</t>
  </si>
  <si>
    <t>89625</t>
  </si>
  <si>
    <t>TE, PVC, SOLDÁVEL, DN 50MM, INSTALADO EM PRUMADA DE ÁGUA - FORNECIMENTO E INSTALAÇÃO. AF_06/2022</t>
  </si>
  <si>
    <t>10.1.2.25</t>
  </si>
  <si>
    <t>89628</t>
  </si>
  <si>
    <t>TE, PVC, SOLDÁVEL, DN 60MM, INSTALADO EM PRUMADA DE ÁGUA - FORNECIMENTO E INSTALAÇÃO. AF_06/2022</t>
  </si>
  <si>
    <t>10.1.2.26</t>
  </si>
  <si>
    <t>89382</t>
  </si>
  <si>
    <t>UNIÃO, PVC, SOLDÁVEL, DN 25MM, INSTALADO EM RAMAL OU SUB-RAMAL DE ÁGUA - FORNECIMENTO E INSTALAÇÃO. AF_06/2022</t>
  </si>
  <si>
    <t>10.1.2.27</t>
  </si>
  <si>
    <t>89390</t>
  </si>
  <si>
    <t>UNIÃO, PVC, SOLDÁVEL, DN 32MM, INSTALADO EM RAMAL OU SUB-RAMAL DE ÁGUA - FORNECIMENTO E INSTALAÇÃO. AF_06/2022</t>
  </si>
  <si>
    <t>10.1.3</t>
  </si>
  <si>
    <t>REGISTROS E VÁLVULAS</t>
  </si>
  <si>
    <t>10.1.3.1</t>
  </si>
  <si>
    <t>94495</t>
  </si>
  <si>
    <t>REGISTRO DE GAVETA BRUTO, LATÃO, ROSCÁVEL, 1" - FORNECIMENTO E INSTALAÇÃO. AF_08/2021</t>
  </si>
  <si>
    <t>10.1.3.2</t>
  </si>
  <si>
    <t>94496</t>
  </si>
  <si>
    <t>REGISTRO DE GAVETA BRUTO, LATÃO, ROSCÁVEL, 1 1/4" - FORNECIMENTO E INSTALAÇÃO. AF_08/2021</t>
  </si>
  <si>
    <t>10.1.3.3</t>
  </si>
  <si>
    <t>89353</t>
  </si>
  <si>
    <t>REGISTRO DE GAVETA BRUTO, LATÃO, ROSCÁVEL, 3/4" - FORNECIMENTO E INSTALAÇÃO. AF_08/2021</t>
  </si>
  <si>
    <t>10.1.3.4</t>
  </si>
  <si>
    <t>89351</t>
  </si>
  <si>
    <t>REGISTRO DE PRESSÃO BRUTO, LATÃO, ROSCÁVEL, 3/4'' - FORNECIMENTO E INSTALAÇÃO. AF_08/2021</t>
  </si>
  <si>
    <t>10.1.3.5</t>
  </si>
  <si>
    <t>95250</t>
  </si>
  <si>
    <t>VÁLVULA DE ESFERA BRUTA, BRONZE, ROSCÁVEL, 1'' - FORNECIMENTO E INSTALAÇÃO. AF_08/2021</t>
  </si>
  <si>
    <t>10.1.3.6</t>
  </si>
  <si>
    <t>95252</t>
  </si>
  <si>
    <t>VÁLVULA DE ESFERA BRUTA, BRONZE, ROSCÁVEL, 1 1/2'' - FORNECIMENTO E INSTALAÇÃO. AF_08/2021</t>
  </si>
  <si>
    <t>10.1.3.7</t>
  </si>
  <si>
    <t>95253</t>
  </si>
  <si>
    <t>VÁLVULA DE ESFERA BRUTA, BRONZE, ROSCÁVEL, 2'' - FORNECIMENTO E INSTALAÇÃO. AF_08/2021</t>
  </si>
  <si>
    <t>10.1.3.8</t>
  </si>
  <si>
    <t>95249</t>
  </si>
  <si>
    <t>VÁLVULA DE ESFERA BRUTA, BRONZE, ROSCÁVEL, 3/4'' - FORNECIMENTO E INSTALAÇÃO. AF_08/2021</t>
  </si>
  <si>
    <t>10.1.3.9</t>
  </si>
  <si>
    <t>99628</t>
  </si>
  <si>
    <t>VÁLVULA DE RETENÇÃO VERTICAL, DE BRONZE, ROSCÁVEL, 3/4" - FORNECIMENTO E INSTALAÇÃO. AF_08/2021</t>
  </si>
  <si>
    <t>10.1.3.10</t>
  </si>
  <si>
    <t>UFSB-14627323</t>
  </si>
  <si>
    <t>VÁLVULA SOLENOIDE DN25 - FORNECIMENTO E INSTALAÇÃO</t>
  </si>
  <si>
    <t>10.1.4</t>
  </si>
  <si>
    <t>RESERVATÓRIOS</t>
  </si>
  <si>
    <t>10.1.4.1</t>
  </si>
  <si>
    <t>102111</t>
  </si>
  <si>
    <t>BOMBA CENTRÍFUGA, MONOFÁSICA, 0,5 CV OU 0,49 HP, HM 6 A 20 M, Q 1,2 A 8,3 M3/H - FORNECIMENTO E INSTALAÇÃO. AF_12/2020</t>
  </si>
  <si>
    <t>10.1.4.2</t>
  </si>
  <si>
    <t>102617</t>
  </si>
  <si>
    <t>CAIXA D´ÁGUA EM POLIÉSTER REFORÇADO COM FIBRA DE VIDRO, 5000 LITROS - FORNECIMENTO E INSTALAÇÃO. AF_06/2021</t>
  </si>
  <si>
    <t>10.1.4.3</t>
  </si>
  <si>
    <t>102137</t>
  </si>
  <si>
    <t>CHAVE DE BOIA AUTOMÁTICA SUPERIOR/INFERIOR 15A/250V - FORNECIMENTO E INSTALAÇÃO. AF_12/2020</t>
  </si>
  <si>
    <t>10.1.4.4</t>
  </si>
  <si>
    <t>UFSB-95976733</t>
  </si>
  <si>
    <t>FILTRO FLUTUANTE DE SUCÇÃO GROSSO (SAGF), COM VÁLVULA DE RETENÇÃO, COM MANGUEIRA DE 3 M , COM BICO PARA MANGUEIRA DE 2"</t>
  </si>
  <si>
    <t>10.1.4.5</t>
  </si>
  <si>
    <t>95635</t>
  </si>
  <si>
    <t>KIT CAVALETE PARA MEDIÇÃO DE ÁGUA - ENTRADA PRINCIPAL, EM PVC 25 MM (3/4") - FORNECIMENTO E INSTALAÇÃO (EXCLUSIVE HIDRÔMETRO). AF_03/2024</t>
  </si>
  <si>
    <t>10.1.4.6</t>
  </si>
  <si>
    <t>94796</t>
  </si>
  <si>
    <t>TORNEIRA DE BOIA PARA CAIXA D'ÁGUA, ROSCÁVEL, 3/4" - FORNECIMENTO E INSTALAÇÃO. AF_08/2021</t>
  </si>
  <si>
    <t>10.2</t>
  </si>
  <si>
    <t>INSTALAÇÕES SANITÁRIAS</t>
  </si>
  <si>
    <t>10.2.1</t>
  </si>
  <si>
    <t>10.2.1.1</t>
  </si>
  <si>
    <t>89711</t>
  </si>
  <si>
    <t>TUBO PVC, SERIE NORMAL, ESGOTO PREDIAL, DN 40 MM, FORNECIDO E INSTALADO EM RAMAL DE DESCARGA OU RAMAL DE ESGOTO SANITÁRIO. AF_08/2022</t>
  </si>
  <si>
    <t>10.2.1.2</t>
  </si>
  <si>
    <t>89712</t>
  </si>
  <si>
    <t>TUBO PVC, SERIE NORMAL, ESGOTO PREDIAL, DN 50 MM, FORNECIDO E INSTALADO EM RAMAL DE DESCARGA OU RAMAL DE ESGOTO SANITÁRIO. AF_08/2022</t>
  </si>
  <si>
    <t>10.2.1.3</t>
  </si>
  <si>
    <t>89798</t>
  </si>
  <si>
    <t>TUBO PVC, SERIE NORMAL, ESGOTO PREDIAL, DN 50 MM, FORNECIDO E INSTALADO EM PRUMADA DE ESGOTO SANITÁRIO OU VENTILAÇÃO. AF_08/2022</t>
  </si>
  <si>
    <t>10.2.1.4</t>
  </si>
  <si>
    <t>89713</t>
  </si>
  <si>
    <t>TUBO PVC, SERIE NORMAL, ESGOTO PREDIAL, DN 75 MM, FORNECIDO E INSTALADO EM RAMAL DE DESCARGA OU RAMAL DE ESGOTO SANITÁRIO. AF_08/2022</t>
  </si>
  <si>
    <t>10.2.1.5</t>
  </si>
  <si>
    <t>89714</t>
  </si>
  <si>
    <t>TUBO PVC, SERIE NORMAL, ESGOTO PREDIAL, DN 100 MM, FORNECIDO E INSTALADO EM RAMAL DE DESCARGA OU RAMAL DE ESGOTO SANITÁRIO. AF_08/2022</t>
  </si>
  <si>
    <t>10.2.1.6</t>
  </si>
  <si>
    <t>90695</t>
  </si>
  <si>
    <t>TUBO DE PVC PARA REDE COLETORA DE ESGOTO DE PAREDE MACIÇA, DN 150 MM, JUNTA ELÁSTICA - FORNECIMENTO E ASSENTAMENTO. AF_01/2021</t>
  </si>
  <si>
    <t>10.2.2</t>
  </si>
  <si>
    <t>10.2.2.1</t>
  </si>
  <si>
    <t>89748</t>
  </si>
  <si>
    <t>CURVA CURTA 90 GRAUS, PVC, SERIE NORMAL, ESGOTO PREDIAL, DN 100 MM, JUNTA ELÁSTICA, FORNECIDO E INSTALADO EM RAMAL DE DESCARGA OU RAMAL DE ESGOTO SANITÁRIO. AF_08/2022</t>
  </si>
  <si>
    <t>10.2.2.2</t>
  </si>
  <si>
    <t>89726</t>
  </si>
  <si>
    <t>JOELHO 45 GRAUS, PVC, SERIE NORMAL, ESGOTO PREDIAL, DN 40 MM, JUNTA SOLDÁVEL, FORNECIDO E INSTALADO EM RAMAL DE DESCARGA OU RAMAL DE ESGOTO SANITÁRIO. AF_08/2022</t>
  </si>
  <si>
    <t>10.2.2.3</t>
  </si>
  <si>
    <t>89802</t>
  </si>
  <si>
    <t>JOELHO 45 GRAUS, PVC, SERIE NORMAL, ESGOTO PREDIAL, DN 50 MM, JUNTA ELÁSTICA, FORNECIDO E INSTALADO EM PRUMADA DE ESGOTO SANITÁRIO OU VENTILAÇÃO. AF_08/2022</t>
  </si>
  <si>
    <t>10.2.2.4</t>
  </si>
  <si>
    <t>89732</t>
  </si>
  <si>
    <t>JOELHO 45 GRAUS, PVC, SERIE NORMAL, ESGOTO PREDIAL, DN 50 MM, JUNTA ELÁSTICA, FORNECIDO E INSTALADO EM RAMAL DE DESCARGA OU RAMAL DE ESGOTO SANITÁRIO. AF_08/2022</t>
  </si>
  <si>
    <t>10.2.2.5</t>
  </si>
  <si>
    <t>89746</t>
  </si>
  <si>
    <t>JOELHO 45 GRAUS, PVC, SERIE NORMAL, ESGOTO PREDIAL, DN 100 MM, JUNTA ELÁSTICA, FORNECIDO E INSTALADO EM RAMAL DE DESCARGA OU RAMAL DE ESGOTO SANITÁRIO. AF_08/2022</t>
  </si>
  <si>
    <t>10.2.2.6</t>
  </si>
  <si>
    <t>89724</t>
  </si>
  <si>
    <t>JOELHO 90 GRAUS, PVC, SERIE NORMAL, ESGOTO PREDIAL, DN 40 MM, JUNTA SOLDÁVEL, FORNECIDO E INSTALADO EM RAMAL DE DESCARGA OU RAMAL DE ESGOTO SANITÁRIO. AF_08/2022</t>
  </si>
  <si>
    <t>10.2.2.7</t>
  </si>
  <si>
    <t>89801</t>
  </si>
  <si>
    <t>JOELHO 90 GRAUS, PVC, SERIE NORMAL, ESGOTO PREDIAL, DN 50 MM, JUNTA ELÁSTICA, FORNECIDO E INSTALADO EM PRUMADA DE ESGOTO SANITÁRIO OU VENTILAÇÃO. AF_08/2022</t>
  </si>
  <si>
    <t>10.2.2.8</t>
  </si>
  <si>
    <t>89731</t>
  </si>
  <si>
    <t>JOELHO 90 GRAUS, PVC, SERIE NORMAL, ESGOTO PREDIAL, DN 50 MM, JUNTA ELÁSTICA, FORNECIDO E INSTALADO EM RAMAL DE DESCARGA OU RAMAL DE ESGOTO SANITÁRIO. AF_08/2022</t>
  </si>
  <si>
    <t>10.2.2.9</t>
  </si>
  <si>
    <t>89744</t>
  </si>
  <si>
    <t>JOELHO 90 GRAUS, PVC, SERIE NORMAL, ESGOTO PREDIAL, DN 100 MM, JUNTA ELÁSTICA, FORNECIDO E INSTALADO EM RAMAL DE DESCARGA OU RAMAL DE ESGOTO SANITÁRIO. AF_08/2022</t>
  </si>
  <si>
    <t>10.2.2.10</t>
  </si>
  <si>
    <t>89785</t>
  </si>
  <si>
    <t>JUNÇÃO SIMPLES, PVC, SERIE NORMAL, ESGOTO PREDIAL, DN 50 X 50 MM, JUNTA ELÁSTICA, FORNECIDO E INSTALADO EM RAMAL DE DESCARGA OU RAMAL DE ESGOTO SANITÁRIO. AF_08/2022</t>
  </si>
  <si>
    <t>10.2.2.11</t>
  </si>
  <si>
    <t>104343</t>
  </si>
  <si>
    <t>JUNÇÃO DE REDUÇÃO INVERTIDA, PVC, SÉRIE NORMAL, ESGOTO PREDIAL, DN 75 X 50 MM, JUNTA ELÁSTICA, FORNECIDO E INSTALADO EM RAMAL DE DESCARGA OU RAMAL DE ESGOTO SANITÁRIO. AF_08/2022</t>
  </si>
  <si>
    <t>10.2.2.12</t>
  </si>
  <si>
    <t>89567</t>
  </si>
  <si>
    <t>JUNÇÃO SIMPLES, PVC, SERIE R, ÁGUA PLUVIAL, DN 100 X 100 MM, JUNTA ELÁSTICA, FORNECIDO E INSTALADO EM RAMAL DE ENCAMINHAMENTO. AF_06/2022</t>
  </si>
  <si>
    <t>10.2.2.13</t>
  </si>
  <si>
    <t>89569</t>
  </si>
  <si>
    <t>JUNÇÃO SIMPLES, PVC, SERIE R, ÁGUA PLUVIAL, DN 100 X 75 MM, JUNTA ELÁSTICA, FORNECIDO E INSTALADO EM RAMAL DE ENCAMINHAMENTO. AF_06/2022</t>
  </si>
  <si>
    <t>10.2.2.14</t>
  </si>
  <si>
    <t>89813</t>
  </si>
  <si>
    <t>LUVA SIMPLES, PVC, SERIE NORMAL, ESGOTO PREDIAL, DN 50 MM, JUNTA ELÁSTICA, FORNECIDO E INSTALADO EM PRUMADA DE ESGOTO SANITÁRIO OU VENTILAÇÃO. AF_08/2022</t>
  </si>
  <si>
    <t>10.2.2.15</t>
  </si>
  <si>
    <t>89753</t>
  </si>
  <si>
    <t>LUVA SIMPLES, PVC, SERIE NORMAL, ESGOTO PREDIAL, DN 50 MM, JUNTA ELÁSTICA, FORNECIDO E INSTALADO EM RAMAL DE DESCARGA OU RAMAL DE ESGOTO SANITÁRIO. AF_08/2022</t>
  </si>
  <si>
    <t>10.2.2.16</t>
  </si>
  <si>
    <t>89774</t>
  </si>
  <si>
    <t>LUVA SIMPLES, PVC, SERIE NORMAL, ESGOTO PREDIAL, DN 75 MM, JUNTA ELÁSTICA, FORNECIDO E INSTALADO EM RAMAL DE DESCARGA OU RAMAL DE ESGOTO SANITÁRIO. AF_08/2022</t>
  </si>
  <si>
    <t>10.2.2.17</t>
  </si>
  <si>
    <t>89778</t>
  </si>
  <si>
    <t>LUVA SIMPLES, PVC, SERIE NORMAL, ESGOTO PREDIAL, DN 100 MM, JUNTA ELÁSTICA, FORNECIDO E INSTALADO EM RAMAL DE DESCARGA OU RAMAL DE ESGOTO SANITÁRIO. AF_08/2022</t>
  </si>
  <si>
    <t>10.2.2.18</t>
  </si>
  <si>
    <t>10.2.2.19</t>
  </si>
  <si>
    <t>104344</t>
  </si>
  <si>
    <t>TE, PVC, SÉRIE NORMAL, ESGOTO PREDIAL, DN 100 X 50 MM, JUNTA ELÁSTICA, FORNECIDO E INSTALADO EM RAMAL DE DESCARGA OU RAMAL DE ESGOTO SANITÁRIO. AF_08/2022</t>
  </si>
  <si>
    <t>10.2.2.20</t>
  </si>
  <si>
    <t>89784</t>
  </si>
  <si>
    <t>TE, PVC, SERIE NORMAL, ESGOTO PREDIAL, DN 50 X 50 MM, JUNTA ELÁSTICA, FORNECIDO E INSTALADO EM RAMAL DE DESCARGA OU RAMAL DE ESGOTO SANITÁRIO. AF_08/2022</t>
  </si>
  <si>
    <t>10.2.2.21</t>
  </si>
  <si>
    <t>10.2.2.22</t>
  </si>
  <si>
    <t>TUBO PVC, SERIE NORMAL, ESGOTO PREDIAL, DN 40 MM, FORNECIDO E INSTALADO EM RAMAL DE DESCARGA OU RAMAL DE ESGOTO SANITÁRIO. (PROLONGAMENTOS)</t>
  </si>
  <si>
    <t>10.2.3</t>
  </si>
  <si>
    <t>CAIXAS E ACESSÓRIOS</t>
  </si>
  <si>
    <t>10.2.3.1</t>
  </si>
  <si>
    <t>98107</t>
  </si>
  <si>
    <t>CAIXA DE GORDURA SIMPLES (CAPACIDADE: 36 L), RETANGULAR, EM ALVENARIA COM BLOCOS DE CONCRETO, DIMENSÕES INTERNAS = 0,2X0,4 M, ALTURA INTERNA = 0,8 M. AF_12/2020</t>
  </si>
  <si>
    <t>10.2.3.2</t>
  </si>
  <si>
    <t>97902</t>
  </si>
  <si>
    <t>CAIXA ENTERRADA HIDRÁULICA RETANGULAR EM ALVENARIA COM TIJOLOS CERÂMICOS MACIÇOS, DIMENSÕES INTERNAS: 0,6X0,6X0,6 M PARA REDE DE ESGOTO. AF_12/2020</t>
  </si>
  <si>
    <t>10.2.3.3</t>
  </si>
  <si>
    <t>104329</t>
  </si>
  <si>
    <t>CAIXA SIFONADA, COM GRELHA REDONDA, PVC, DN 150 X 150 X 50 MM, JUNTA SOLDÁVEL, FORNECIDA E INSTALADA EM RAMAL DE DESCARGA OU EM RAMAL DE ESGOTO SANITÁRIO. AF_08/2022</t>
  </si>
  <si>
    <t>10.3</t>
  </si>
  <si>
    <t>ÁGUAS PLUVIAIS</t>
  </si>
  <si>
    <t>10.3.1</t>
  </si>
  <si>
    <t>TUBULAÇÃO</t>
  </si>
  <si>
    <t>10.3.1.1</t>
  </si>
  <si>
    <t>89512</t>
  </si>
  <si>
    <t>TUBO PVC, SÉRIE R, ÁGUA PLUVIAL, DN 100 MM, FORNECIDO E INSTALADO EM RAMAL DE ENCAMINHAMENTO. AF_06/2022</t>
  </si>
  <si>
    <t>10.3.1.2</t>
  </si>
  <si>
    <t>89578</t>
  </si>
  <si>
    <t>TUBO PVC, SÉRIE R, ÁGUA PLUVIAL, DN 100 MM, FORNECIDO E INSTALADO EM CONDUTORES VERTICAIS DE ÁGUAS PLUVIAIS. AF_06/2022</t>
  </si>
  <si>
    <t>10.3.1.3</t>
  </si>
  <si>
    <t>89580</t>
  </si>
  <si>
    <t>TUBO PVC, SÉRIE R, ÁGUA PLUVIAL, DN 150 MM, FORNECIDO E INSTALADO EM CONDUTORES VERTICAIS DE ÁGUAS PLUVIAIS. AF_06/2022</t>
  </si>
  <si>
    <t>10.3.1.4</t>
  </si>
  <si>
    <t>104166</t>
  </si>
  <si>
    <t>TUBO PVC, SÉRIE R, ÁGUA PLUVIAL, DN 150 MM, FORNECIDO E INSTALADO EM RAMAL DE ENCAMINHAMENTO. AF_06/2022</t>
  </si>
  <si>
    <t>10.3.2</t>
  </si>
  <si>
    <t>CONEXÕES E ACESSÓRIOS</t>
  </si>
  <si>
    <t>10.3.2.1</t>
  </si>
  <si>
    <t>JCA-95296519</t>
  </si>
  <si>
    <t>RALO FOFO SEMIESFERICO, 100 MM, PARA LAJES/ CALHAS - FORNECIMENTO E INSTALAÇÃO</t>
  </si>
  <si>
    <t>10.3.2.2</t>
  </si>
  <si>
    <t>94227</t>
  </si>
  <si>
    <t>CALHA EM CHAPA DE AÇO GALVANIZADO NÚMERO 24, DESENVOLVIMENTO DE 33 CM, INCLUSO TRANSPORTE VERTICAL. AF_07/2019</t>
  </si>
  <si>
    <t>10.3.2.3</t>
  </si>
  <si>
    <t>89531</t>
  </si>
  <si>
    <t>JOELHO 45 GRAUS, PVC, SERIE R, ÁGUA PLUVIAL, DN 100 MM, JUNTA ELÁSTICA, FORNECIDO E INSTALADO EM RAMAL DE ENCAMINHAMENTO. AF_06/2022</t>
  </si>
  <si>
    <t>10.3.2.4</t>
  </si>
  <si>
    <t>89584</t>
  </si>
  <si>
    <t>JOELHO 90 GRAUS, PVC, SERIE R, ÁGUA PLUVIAL, DN 100 MM, JUNTA ELÁSTICA, FORNECIDO E INSTALADO EM CONDUTORES VERTICAIS DE ÁGUAS PLUVIAIS. AF_06/2022</t>
  </si>
  <si>
    <t>10.3.2.5</t>
  </si>
  <si>
    <t>89590</t>
  </si>
  <si>
    <t>JOELHO 90 GRAUS, PVC, SERIE R, ÁGUA PLUVIAL, DN 150 MM, JUNTA ELÁSTICA, FORNECIDO E INSTALADO EM CONDUTORES VERTICAIS DE ÁGUAS PLUVIAIS. AF_06/2022</t>
  </si>
  <si>
    <t>10.3.2.6</t>
  </si>
  <si>
    <t>10.3.2.7</t>
  </si>
  <si>
    <t>89669</t>
  </si>
  <si>
    <t>LUVA SIMPLES, PVC, SERIE R, ÁGUA PLUVIAL, DN 100 MM, JUNTA ELÁSTICA, FORNECIDO E INSTALADO EM CONDUTORES VERTICAIS DE ÁGUAS PLUVIAIS. AF_06/2022</t>
  </si>
  <si>
    <t>10.3.2.8</t>
  </si>
  <si>
    <t>104170</t>
  </si>
  <si>
    <t>LUVA SIMPLES, PVC, SERIE R, ÁGUA PLUVIAL, DN 150 MM, JUNTA ELÁSTICA, FORNECIDO E INSTALADO EM RAMAL DE ENCAMINHAMENTO. AF_06/2022</t>
  </si>
  <si>
    <t>10.3.3</t>
  </si>
  <si>
    <t>CAIXAS E POÇOS</t>
  </si>
  <si>
    <t>10.3.3.1</t>
  </si>
  <si>
    <t>99253</t>
  </si>
  <si>
    <t>CAIXA ENTERRADA HIDRÁULICA RETANGULAR EM ALVENARIA COM TIJOLOS CERÂMICOS MACIÇOS, DIMENSÕES INTERNAS: 0,6X0,6X0,6 M PARA REDE DE DRENAGEM. AF_12/2020</t>
  </si>
  <si>
    <t>10.3.3.2</t>
  </si>
  <si>
    <t>UFSB-53194523</t>
  </si>
  <si>
    <t>DISPOSITIVO DE CLORAÇÃO AUTOMÁTICA PARA REDE PLUVIAL - DIAM. 200mm - FORNECIMENTO E INSTALAÇÃO</t>
  </si>
  <si>
    <t>10.3.3.3</t>
  </si>
  <si>
    <t>UFSB-75283058</t>
  </si>
  <si>
    <t>FILTRO SEPARADOR DE SÓLIDOS DE ÁGUA DE CHUVA - MODELO FILTRO VORTEX WFF150 AQUASTOCK OU EQUIVALENTE - INCLUSIVE CONJUNTO FLUTUANTE DE SUCÇÃO E CONTROLADOR AUTOMÁTICO - FORNECIMENTO E INSTALAÇÃO</t>
  </si>
  <si>
    <t>11</t>
  </si>
  <si>
    <t>IMPERMEABILIZAÇÃO, ISOLAÇÃO TÉRMICA E ACÚSTICA</t>
  </si>
  <si>
    <t>11.1</t>
  </si>
  <si>
    <t>98554</t>
  </si>
  <si>
    <t>IMPERMEABILIZAÇÃO DE SUPERFÍCIE COM MEMBRANA À BASE DE RESINA ACRÍLICA, 3 DEMÃOS. AF_09/2023</t>
  </si>
  <si>
    <t>11.2</t>
  </si>
  <si>
    <t>98555</t>
  </si>
  <si>
    <t>IMPERMEABILIZAÇÃO DE SUPERFÍCIE COM ARGAMASSA POLIMÉRICA / MEMBRANA ACRÍLICA, 3 DEMÃOS. AF_09/2023</t>
  </si>
  <si>
    <t>11.3</t>
  </si>
  <si>
    <t>98563</t>
  </si>
  <si>
    <t>PROTEÇÃO MECÂNICA DE SUPERFÍCIE HORIZONTAL COM ARGAMASSA DE CIMENTO E AREIA, TRAÇO 1:3, E=2CM. AF_09/2023</t>
  </si>
  <si>
    <t>12</t>
  </si>
  <si>
    <t>INSTALAÇÕES DE COMBATE A INCÊNDIO</t>
  </si>
  <si>
    <t>12.1</t>
  </si>
  <si>
    <t>EXTINTORES</t>
  </si>
  <si>
    <t>12.1.1</t>
  </si>
  <si>
    <t>101909</t>
  </si>
  <si>
    <t>EXTINTOR DE INCÊNDIO PORTÁTIL COM CARGA DE PQS DE 6 KG, CLASSE BC - FORNECIMENTO E INSTALAÇÃO. AF_10/2020_PE</t>
  </si>
  <si>
    <t>12.1.2</t>
  </si>
  <si>
    <t>101905</t>
  </si>
  <si>
    <t>EXTINTOR DE INCÊNDIO PORTÁTIL COM CARGA DE ÁGUA PRESSURIZADA DE 10 L, CLASSE A - FORNECIMENTO E INSTALAÇÃO. AF_10/2020_PE</t>
  </si>
  <si>
    <t>12.2</t>
  </si>
  <si>
    <t>SINALIZAÇÃO DE EMERGÊNCIA</t>
  </si>
  <si>
    <t>12.2.1</t>
  </si>
  <si>
    <t>JCA-90210395</t>
  </si>
  <si>
    <t>PLACA DE SINALIZAÇÃO DE SEGURANÇA CONTRA INCÊNDIO, FOTOLUMINESCENTE, RETANGULAR, 26 X 13 CM, EM PVC 2 MM ANTI-CHAMAS (SIMBOLOS, CORES E PICTOGRAMAS CONFORME NBR 16820) - SENTIDO DE ROTA DE FUGA (SAÍDA)</t>
  </si>
  <si>
    <t>12.2.2</t>
  </si>
  <si>
    <t>JCA-87899058</t>
  </si>
  <si>
    <t>PLACA DE SINALIZAÇÃO DE SEGURANÇA CONTRA INCÊNDIO, FOTOLUMINESCENTE, RETANGULAR, 26 X 13 CM, EM PVC 2 MM ANTI-CHAMAS (SIMBOLOS, CORES E PICTOGRAMAS CONFORME NBR 16820) - SENTIDO DE ROTA DE FUGA (LATERAL)</t>
  </si>
  <si>
    <t>12.2.3</t>
  </si>
  <si>
    <t>JCA-30984289</t>
  </si>
  <si>
    <t>PLACA DE SINALIZAÇÃO DE SEGURANÇA CONTRA INCÊNDIO, FOTOLUMINESCENTE, RETANGULAR, 26 X 13 CM, EM PVC 2 MM ANTI-CHAMAS (SIMBOLOS, CORES E PICTOGRAMAS CONFORME NBR 16820) - SENTIDO DE ROTA DE FUGA (EM FRENTE)</t>
  </si>
  <si>
    <t>12.2.4</t>
  </si>
  <si>
    <t>JCA-17495860</t>
  </si>
  <si>
    <t>PLACA DE SINALIZAÇÃO DE SEGURANÇA CONTRA INCÊNDIO, FOTOLUMINESCENTE, QUADRADA, 20 X 20 CM, EM PVC 2 MM ANTI-CHAMAS (SIMBOLOS, CORES E PICTOGRAMAS CONFORME NBR 16820) - PROIBIDO FUMAR</t>
  </si>
  <si>
    <t>13</t>
  </si>
  <si>
    <t>REVESTIMENTOS</t>
  </si>
  <si>
    <t>13.1</t>
  </si>
  <si>
    <t>REVESTIMENTO PRIMARIO</t>
  </si>
  <si>
    <t>13.1.1</t>
  </si>
  <si>
    <t>87894</t>
  </si>
  <si>
    <t>CHAPISCO APLICADO EM ALVENARIA (SEM PRESENÇA DE VÃOS) E ESTRUTURAS DE CONCRETO DE FACHADA, COM COLHER DE PEDREIRO. ARGAMASSA TRAÇO 1:3 COM PREPARO EM BETONEIRA 400L. AF_10/2022</t>
  </si>
  <si>
    <t>13.1.2</t>
  </si>
  <si>
    <t>87905</t>
  </si>
  <si>
    <t>CHAPISCO APLICADO EM ALVENARIA (COM PRESENÇA DE VÃOS) E ESTRUTURAS DE CONCRETO DE FACHADA, COM COLHER DE PEDREIRO. ARGAMASSA TRAÇO 1:3 COM PREPARO EM BETONEIRA 400L. AF_10/2022</t>
  </si>
  <si>
    <t>13.1.3</t>
  </si>
  <si>
    <t>87879</t>
  </si>
  <si>
    <t>CHAPISCO APLICADO EM ALVENARIAS E ESTRUTURAS DE CONCRETO INTERNAS, COM COLHER DE PEDREIRO. ARGAMASSA TRAÇO 1:3 COM PREPARO EM BETONEIRA 400L. AF_10/2022</t>
  </si>
  <si>
    <t>13.1.4</t>
  </si>
  <si>
    <t>87553</t>
  </si>
  <si>
    <t>EMBOÇO, EM ARGAMASSA TRAÇO 1:2:8, PREPARO MECÂNICO, APLICADO MANUALMENTE EM PAREDES INTERNAS DE AMBIENTES COM ÁREA MAIOR QUE 10M², E = 10MM, COM TALISCAS. AF_03/2024</t>
  </si>
  <si>
    <t>13.1.5</t>
  </si>
  <si>
    <t>87794</t>
  </si>
  <si>
    <t>EMBOÇO OU MASSA ÚNICA EM ARGAMASSA TRAÇO 1:2:8, PREPARO MANUAL, APLICADA MANUALMENTE EM PANOS CEGOS DE FACHADA (SEM PRESENÇA DE VÃOS), ESPESSURA DE 25 MM. AF_09/2022</t>
  </si>
  <si>
    <t>13.1.6</t>
  </si>
  <si>
    <t>87777</t>
  </si>
  <si>
    <t>EMBOÇO OU MASSA ÚNICA EM ARGAMASSA TRAÇO 1:2:8, PREPARO MANUAL, APLICADA MANUALMENTE EM PANOS DE FACHADA COM PRESENÇA DE VÃOS, ESPESSURA DE 25 MM. AF_08/2022</t>
  </si>
  <si>
    <t>13.1.7</t>
  </si>
  <si>
    <t>104958</t>
  </si>
  <si>
    <t>MASSA ÚNICA, EM ARGAMASSA TRAÇO 1:2:8 PREPARO MECÂNICO, APLICADA MANUALMENTE EM PAREDES INTERNAS DE AMBIENTES COM ÁREA MAIOR QUE 10M², E = 10MM, COM TALISCAS. AF_03/2024</t>
  </si>
  <si>
    <t>13.2</t>
  </si>
  <si>
    <t>REVESTIMENTOS DE ACABAMENTOS</t>
  </si>
  <si>
    <t>13.2.1</t>
  </si>
  <si>
    <t>104612</t>
  </si>
  <si>
    <t>REVESTIMENTO CERÂMICO PARA PAREDES INTERNAS COM PLACAS TIPO ESMALTADA DE DIMENSÕES 60X60 CM APLICADAS A MEIA ALTURA DAS PAREDES. AF_02/2023_PE</t>
  </si>
  <si>
    <t>14</t>
  </si>
  <si>
    <t>LOUÇAS METAIS E ACESSÓRIOS</t>
  </si>
  <si>
    <t>14.1</t>
  </si>
  <si>
    <t>LOUÇAS</t>
  </si>
  <si>
    <t>14.1.1</t>
  </si>
  <si>
    <t>86904</t>
  </si>
  <si>
    <t>LAVATÓRIO LOUÇA BRANCA SUSPENSO, 29,5 X 39CM OU EQUIVALENTE, PADRÃO POPULAR - FORNECIMENTO E INSTALAÇÃO. AF_01/2020</t>
  </si>
  <si>
    <t>14.1.2</t>
  </si>
  <si>
    <t>86932</t>
  </si>
  <si>
    <t>VASO SANITÁRIO SIFONADO COM CAIXA ACOPLADA LOUÇA BRANCA - PADRÃO MÉDIO, INCLUSO ENGATE FLEXÍVEL EM METAL CROMADO, 1/2 X 40CM - FORNECIMENTO E INSTALAÇÃO. AF_01/2020</t>
  </si>
  <si>
    <t>14.1.3</t>
  </si>
  <si>
    <t>95472</t>
  </si>
  <si>
    <t>VASO SANITARIO SIFONADO CONVENCIONAL PARA PCD SEM FURO FRONTAL COM LOUÇA BRANCA SEM ASSENTO, INCLUSO CONJUNTO DE LIGAÇÃO PARA BACIA SANITÁRIA AJUSTÁVEL - FORNECIMENTO E INSTALAÇÃO. AF_01/2020</t>
  </si>
  <si>
    <t>14.2</t>
  </si>
  <si>
    <t>METAIS</t>
  </si>
  <si>
    <t>14.2.1</t>
  </si>
  <si>
    <t>100866</t>
  </si>
  <si>
    <t>BARRA DE APOIO RETA, EM ACO INOX POLIDO, COMPRIMENTO 60CM, FIXADA NA PAREDE - FORNECIMENTO E INSTALAÇÃO. AF_01/2020</t>
  </si>
  <si>
    <t>14.2.2</t>
  </si>
  <si>
    <t>100867</t>
  </si>
  <si>
    <t>BARRA DE APOIO RETA, EM ACO INOX POLIDO, COMPRIMENTO 70 CM, FIXADA NA PAREDE - FORNECIMENTO E INSTALAÇÃO. AF_01/2020</t>
  </si>
  <si>
    <t>14.2.3</t>
  </si>
  <si>
    <t>100868</t>
  </si>
  <si>
    <t>BARRA DE APOIO RETA, EM ACO INOX POLIDO, COMPRIMENTO 80 CM, FIXADA NA PAREDE - FORNECIMENTO E INSTALAÇÃO. AF_01/2020</t>
  </si>
  <si>
    <t>14.2.4</t>
  </si>
  <si>
    <t>86915</t>
  </si>
  <si>
    <t>TORNEIRA CROMADA DE MESA, 1/2" OU 3/4", PARA LAVATÓRIO, PADRÃO MÉDIO - FORNECIMENTO E INSTALAÇÃO. AF_01/2020</t>
  </si>
  <si>
    <t>14.2.5</t>
  </si>
  <si>
    <t>UFSB-60907844</t>
  </si>
  <si>
    <t>TORNEIRA METALICA CROMADA DE MESA COM ALAVANCA PARA PCD, PARA LAVATORIO, TEMPORIZADA PRESSAO FECHAMENTO AUTOMATICO, BICA BAIXA</t>
  </si>
  <si>
    <t>14.2.6</t>
  </si>
  <si>
    <t>UFSB-72739551</t>
  </si>
  <si>
    <t>DUCHA / CHUVEIRO METALICO, DE PAREDE, ARTICULAVEL, COM BRACO/CANO, SEM DESVIADOR - FORNECIMENTO E INSTALAÇÃO. A</t>
  </si>
  <si>
    <t>14.2.7</t>
  </si>
  <si>
    <t>86913</t>
  </si>
  <si>
    <t>TORNEIRA CROMADA 1/2" OU 3/4" PARA TANQUE, PADRÃO POPULAR - FORNECIMENTO E INSTALAÇÃO. AF_01/2020</t>
  </si>
  <si>
    <t>14.2.8</t>
  </si>
  <si>
    <t>100860</t>
  </si>
  <si>
    <t>CHUVEIRO ELÉTRICO COMUM CORPO PLÁSTICO, TIPO DUCHA - FORNECIMENTO E INSTALAÇÃO. AF_01/2020</t>
  </si>
  <si>
    <t>14.3</t>
  </si>
  <si>
    <t>ACESSÓRIOS</t>
  </si>
  <si>
    <t>14.3.1</t>
  </si>
  <si>
    <t>100849</t>
  </si>
  <si>
    <t>ASSENTO SANITÁRIO CONVENCIONAL - FORNECIMENTO E INSTALACAO. AF_01/2020</t>
  </si>
  <si>
    <t>14.3.2</t>
  </si>
  <si>
    <t>UFSB-28969522</t>
  </si>
  <si>
    <t>ESPELHO CRISTAL, ESPESSURA 4 MM, SEM MOLDURA, 60x80cm, FORNECIMENTO E INSTALAÇÃO</t>
  </si>
  <si>
    <t>14.3.3</t>
  </si>
  <si>
    <t>UFSB-80687123</t>
  </si>
  <si>
    <t>TOALHEIRO PLASTICO TIPO DISPENSER PARA PAPEL TOALHA INTERFOLHADO, INCLUSO FIXAÇÃO.</t>
  </si>
  <si>
    <t>14.3.4</t>
  </si>
  <si>
    <t>95547</t>
  </si>
  <si>
    <t>SABONETEIRA PLASTICA TIPO DISPENSER PARA SABONETE LIQUIDO COM RESERVATORIO 800 A 1500 ML, INCLUSO FIXAÇÃO. AF_01/2020</t>
  </si>
  <si>
    <t>14.3.5</t>
  </si>
  <si>
    <t>UFSB-48044101</t>
  </si>
  <si>
    <t>ALARME BANHEIRO PCD DEFICIENTE FÍSICO CONFORME NBR 9050 COM ACIONADOR, INCLUSO FIXAÇÃO.</t>
  </si>
  <si>
    <t>14.3.6</t>
  </si>
  <si>
    <t>100875</t>
  </si>
  <si>
    <t>BANCO ARTICULADO, EM ACO INOX, PARA PCD, FIXADO NA PAREDE - FORNECIMENTO E INSTALAÇÃO. AF_01/2020</t>
  </si>
  <si>
    <t>14.3.7</t>
  </si>
  <si>
    <t>UFSB-49665253</t>
  </si>
  <si>
    <t>PAPELEIRA PLASTICA TIPO DISPENSER PARA PAPEL HIGIENICO ROLAO, INCLUSO FIXAÇÃO.</t>
  </si>
  <si>
    <t>14.4</t>
  </si>
  <si>
    <t>BANCADAS</t>
  </si>
  <si>
    <t>14.4.1</t>
  </si>
  <si>
    <t>RUNI-00000001</t>
  </si>
  <si>
    <t>BAN.03 - BANCADA DE GRANITO BRANCO FORTALEZA, ACABAMENTO POLIDO COM 03 CUBAS DE LOUÇA (180x60cm)</t>
  </si>
  <si>
    <t>14.4.2</t>
  </si>
  <si>
    <t>RUNI-00000002</t>
  </si>
  <si>
    <t>BAN.04 - BANCADA DE GRANITO BRANCO FORTALEZA, ACABAMENTO POLIDO COM 06 CUBAS DE LOUÇA (IRREGULAR-VER PROJETO)</t>
  </si>
  <si>
    <t>15</t>
  </si>
  <si>
    <t>PINTURA</t>
  </si>
  <si>
    <t>15.1</t>
  </si>
  <si>
    <t>ALVENARIAS</t>
  </si>
  <si>
    <t>15.1.1</t>
  </si>
  <si>
    <t>88497</t>
  </si>
  <si>
    <t>EMASSAMENTO COM MASSA LÁTEX, APLICAÇÃO EM PAREDE, DUAS DEMÃOS, LIXAMENTO MANUAL. AF_04/2023</t>
  </si>
  <si>
    <t>15.1.2</t>
  </si>
  <si>
    <t>88485</t>
  </si>
  <si>
    <t>FUNDO SELADOR ACRÍLICO, APLICAÇÃO MANUAL EM PAREDE, UMA DEMÃO. AF_04/2023</t>
  </si>
  <si>
    <t>15.1.3</t>
  </si>
  <si>
    <t>88489</t>
  </si>
  <si>
    <t>PINTURA LÁTEX ACRÍLICA PREMIUM, APLICAÇÃO MANUAL EM PAREDES, DUAS DEMÃOS. AF_04/2023</t>
  </si>
  <si>
    <t>15.1.4</t>
  </si>
  <si>
    <t>102489</t>
  </si>
  <si>
    <t>PINTURA HIDROFUGANTE COM SILICONE, APLICAÇÃO MANUAL, 2 DEMÃOS. AF_05/2021</t>
  </si>
  <si>
    <t>16</t>
  </si>
  <si>
    <t>SERVIÇOS COMPLEMENTARES</t>
  </si>
  <si>
    <t>16.1</t>
  </si>
  <si>
    <t>CORRIMÕES E GUARDA CORPO</t>
  </si>
  <si>
    <t>16.1.1</t>
  </si>
  <si>
    <t>S07967</t>
  </si>
  <si>
    <t>GUARDA-CORPO EM TUBO DE AÇO INOX Ø=1 1/2", DUPLO, COM MONTANTES E FECHAMENTO EM TUBO INOX Ø=1 1/2", H=96CM, C/ACABAMENTO POLIDO, P/FIXAÇÃO EM PISO</t>
  </si>
  <si>
    <t>16.2</t>
  </si>
  <si>
    <t>LINHA DE VIDA</t>
  </si>
  <si>
    <t>16.2.1</t>
  </si>
  <si>
    <t>UFSB-64179203</t>
  </si>
  <si>
    <t>FORNECIMENTO E INSTALAÇÃO DE LINHA DE VIDA COM CABO DE ACO GALVANIZADO, DIAMETRO 12,7 MM (1/2"), COM ALMA DE FIBRA 6 X 25 F</t>
  </si>
  <si>
    <t>16.2.2</t>
  </si>
  <si>
    <t>UFSB-95391328</t>
  </si>
  <si>
    <t>FORNECIMENTO E INSTALAÇÃO DE CONJUNTO DE DUAS SAPATAS/PILARETES PARA LINHA DE VIDA HORIZONTAL, INCLUSIVE ABSORVEDOR DE ENERGIA, MOSQUETÕES, GRAMPOS E SAPATILHAS.</t>
  </si>
  <si>
    <t>17</t>
  </si>
  <si>
    <t>AR CONDICIONADO</t>
  </si>
  <si>
    <t>17.1</t>
  </si>
  <si>
    <t>REDE DE DUTOS</t>
  </si>
  <si>
    <t>17.1.1</t>
  </si>
  <si>
    <t>JCA-39305597</t>
  </si>
  <si>
    <t>DUTO ALUMINIZADO FLEXIVEL 125mm - FORNECIMENTO E INSTALAÇÃO</t>
  </si>
  <si>
    <t>17.1.2</t>
  </si>
  <si>
    <t>JCA-30942964</t>
  </si>
  <si>
    <t>DUTO ALUMINIZADO FLEXIVEL 100mm - FORNECIMENTO E INSTALAÇÃO</t>
  </si>
  <si>
    <t>17.2</t>
  </si>
  <si>
    <t>GRELHAS E DIFUSORES</t>
  </si>
  <si>
    <t>17.2.1</t>
  </si>
  <si>
    <t>JCA-03569057</t>
  </si>
  <si>
    <t>AR-AG-225x125/0/0/FAN0M0 - GRELHA DE ALETAS FIXAS, COM REGISTRO AG, COM FUROS NAS ABAS, ANODIZADO, REGISTRO EM ACO , NCM: 76169900</t>
  </si>
  <si>
    <t>17.2.2</t>
  </si>
  <si>
    <t>UFSB-93109132</t>
  </si>
  <si>
    <t>GRELHA DE INSUFLAMENTO MODELO AT-AG 225x125 - TROX</t>
  </si>
  <si>
    <t>17.2.3</t>
  </si>
  <si>
    <t>UFSB-38237915</t>
  </si>
  <si>
    <t>GRELHA DE INSUFLAMENTO MODELO AT-AG 225x125 - TROX - FORNECIMENTO E INSTALAÇÃO</t>
  </si>
  <si>
    <t>17.3</t>
  </si>
  <si>
    <t>17.3.1</t>
  </si>
  <si>
    <t>91171</t>
  </si>
  <si>
    <t>FIXAÇÃO DE TUBOS HORIZONTAIS DE PVC ÁGUA, PVC ESGOTO, PVC ÁGUA PLUVIAL, CPVC, PPR, COBRE OU AÇO, DIÂMETROS MAIORES QUE 40 MM E MENORES OU IGUAIS A 75 MM, COM ABRAÇADEIRA METÁLICA RÍGIDA TIPO U PERFIL 2 1/2", FIXADA EM PERFILADO EM LAJE. AF_09/2023_PS</t>
  </si>
  <si>
    <t>17.3.2</t>
  </si>
  <si>
    <t>97327</t>
  </si>
  <si>
    <t>TUBO EM COBRE FLEXÍVEL, DN 1/4", COM ISOLAMENTO, INSTALADO EM RAMAL DE ALIMENTAÇÃO DE AR CONDICIONADO COM CONDENSADORA INDIVIDUAL FORNECIMENTO E INSTALAÇÃO. AF_12/2015</t>
  </si>
  <si>
    <t>17.3.3</t>
  </si>
  <si>
    <t>97328</t>
  </si>
  <si>
    <t>TUBO EM COBRE FLEXÍVEL, DN 3/8", COM ISOLAMENTO, INSTALADO EM RAMAL DE ALIMENTAÇÃO DE AR CONDICIONADO COM CONDENSADORA INDIVIDUAL - FORNECIMENTO E INSTALAÇÃO. AF_12/2015</t>
  </si>
  <si>
    <t>17.3.4</t>
  </si>
  <si>
    <t>97329</t>
  </si>
  <si>
    <t>TUBO EM COBRE FLEXÍVEL, DN 1/2", COM ISOLAMENTO, INSTALADO EM RAMAL DE ALIMENTAÇÃO DE AR CONDICIONADO COM CONDENSADORA INDIVIDUAL - FORNECIMENTO E INSTALAÇÃO. AF_12/2015</t>
  </si>
  <si>
    <t>17.3.5</t>
  </si>
  <si>
    <t>97330</t>
  </si>
  <si>
    <t>TUBO EM COBRE FLEXÍVEL, DN 5/8", COM ISOLAMENTO, INSTALADO EM RAMAL DE ALIMENTAÇÃO DE AR CONDICIONADO COM CONDENSADORA INDIVIDUAL - FORNECIMENTO E INSTALAÇÃO. AF_12/2015</t>
  </si>
  <si>
    <t>17.3.6</t>
  </si>
  <si>
    <t>UFSB-12105812</t>
  </si>
  <si>
    <t>TUBO EM COBRE FLEXÍVEL, DN 7/8", COM ISOLAMENTO, INSTALADO EM RAMAL DE ALIMENTAÇÃO DE AR CONDICIONADO COM CONDENSADORA INDIVIDUAL - FORNECIMENTO E INSTALAÇÃO.</t>
  </si>
  <si>
    <t>17.3.7</t>
  </si>
  <si>
    <t>UFSB-17848094</t>
  </si>
  <si>
    <t>TUBO EM COBRE FLEXÍVEL, DN 1.1/8", COM ISOLAMENTO, INSTALADO EM RAMAL DE ALIMENTAÇÃO DE AR CONDICIONADO COM CONDENSADORA INDIVIDUAL - FORNECIMENTO E INSTALAÇÃO.</t>
  </si>
  <si>
    <t>17.4</t>
  </si>
  <si>
    <t>EQUIPAMENTOS</t>
  </si>
  <si>
    <t>17.4.1</t>
  </si>
  <si>
    <t>103247</t>
  </si>
  <si>
    <t>AR CONDICIONADO SPLIT INVERTER, HI-WALL (PAREDE), 12000 BTU/H, CICLO FRIO - FORNECIMENTO E INSTALAÇÃO. AF_11/2021_PE</t>
  </si>
  <si>
    <t>17.4.2</t>
  </si>
  <si>
    <t>UFSB-04067030</t>
  </si>
  <si>
    <t>AR CONDICIONADO SPLIT INVERTER, PISO TETO, 54.000 / 58.000 BTU/H, CICLO FRIO - SELO A PROCEL - INSTALAÇÃO.</t>
  </si>
  <si>
    <t>17.4.3</t>
  </si>
  <si>
    <t>JCA-87097223</t>
  </si>
  <si>
    <t>SERVIÇOS DE INSTALAÇÃO DE CAIXA DE FILTRAGEM PARA SISTEMAS DE VENTILAÇÃO Ø125mm</t>
  </si>
  <si>
    <t>17.4.4</t>
  </si>
  <si>
    <t>JCA-83977514</t>
  </si>
  <si>
    <t>SERVIÇOS DE INSTALAÇÃO DE EXAUSTOR TIPO CENTRIFUGO INLINE MOD: AXC125B - 220V</t>
  </si>
  <si>
    <t>17.4.5</t>
  </si>
  <si>
    <t>JCA-86077885</t>
  </si>
  <si>
    <t>SERVIÇOS DE INSTALAÇÃO DE EXAUSTOR MODELO MURO (100 A 200)</t>
  </si>
  <si>
    <t>17.5</t>
  </si>
  <si>
    <t>DRENO</t>
  </si>
  <si>
    <t>17.5.1</t>
  </si>
  <si>
    <t>104316</t>
  </si>
  <si>
    <t>TUBO, PVC, SOLDÁVEL, DE 32MM, INSTALADO EM DRENO DE AR CONDICIONADO - FORNECIMENTO E INSTALAÇÃO. AF_08/2022</t>
  </si>
  <si>
    <t>17.5.2</t>
  </si>
  <si>
    <t>103978</t>
  </si>
  <si>
    <t>TUBO, PVC, SOLDÁVEL, DE 40MM, INSTALADO EM RAMAL DE DISTRIBUIÇÃO DE ÁGUA - FORNECIMENTO E INSTALAÇÃO. AF_06/2022</t>
  </si>
  <si>
    <t>17.5.3</t>
  </si>
  <si>
    <t>104319</t>
  </si>
  <si>
    <t>JOELHO 90 GRAUS, PVC, SOLDÁVEL, DN 32 MM, INSTALADO EM DRENO DE AR CONDICIONADO - FORNECIMENTO E INSTALAÇÃO. AF_08/2022</t>
  </si>
  <si>
    <t>17.5.4</t>
  </si>
  <si>
    <t>104324</t>
  </si>
  <si>
    <t>TE, PVC, SOLDÁVEL, DN 32 MM, INSTALADO EM DRENO DE AR CONDICIONADO - FORNECIMENTO E INSTALAÇÃO. AF_08/2022</t>
  </si>
  <si>
    <t>17.5.5</t>
  </si>
  <si>
    <t>104012</t>
  </si>
  <si>
    <t>TÊ DE REDUÇÃO, PVC, SOLDÁVEL, DN 40MM X 32MM, INSTALADO EM RAMAL DE DISTRIBUIÇÃO DE ÁGUA - FORNECIMENTO E INSTALAÇÃO. AF_06/2022</t>
  </si>
  <si>
    <t>18</t>
  </si>
  <si>
    <t>PISO</t>
  </si>
  <si>
    <t>18.1</t>
  </si>
  <si>
    <t>INTERNOS</t>
  </si>
  <si>
    <t>18.1.1</t>
  </si>
  <si>
    <t>104162</t>
  </si>
  <si>
    <t>PISO EM GRANILITE, MARMORITE OU GRANITINA EM AMBIENTES INTERNOS, COM ESPESSURA DE 8 MM, INCLUSO MISTURA EM BETONEIRA, COLOCAÇÃO DAS JUNTAS, APLICAÇÃO DO PISO, 4 POLIMENTOS COM POLITRIZ, ESTUCAMENTO, SELADOR E CERA. AF_06/2022</t>
  </si>
  <si>
    <t>18.1.2</t>
  </si>
  <si>
    <t>87261</t>
  </si>
  <si>
    <t>REVESTIMENTO CERÂMICO PARA PISO COM PLACAS TIPO PORCELANATO DE DIMENSÕES 60X60 CM APLICADA EM AMBIENTES DE ÁREA MENOR QUE 5 M². AF_02/2023_PE</t>
  </si>
  <si>
    <t>18.1.3</t>
  </si>
  <si>
    <t>87262</t>
  </si>
  <si>
    <t>REVESTIMENTO CERÂMICO PARA PISO COM PLACAS TIPO PORCELANATO DE DIMENSÕES 60X60 CM APLICADA EM AMBIENTES DE ÁREA ENTRE 5 M² E 10 M². AF_02/2023_PE</t>
  </si>
  <si>
    <t>18.1.4</t>
  </si>
  <si>
    <t>87263</t>
  </si>
  <si>
    <t>REVESTIMENTO CERÂMICO PARA PISO COM PLACAS TIPO PORCELANATO DE DIMENSÕES 60X60 CM APLICADA EM AMBIENTES DE ÁREA MAIOR QUE 10 M². AF_02/2023_PE</t>
  </si>
  <si>
    <t>18.2</t>
  </si>
  <si>
    <t>18.2.1</t>
  </si>
  <si>
    <t>104658</t>
  </si>
  <si>
    <t>PISO PODOTÁTIL DE ALERTA OU DIRECIONAL, DE CONCRETO, ASSENTADO SOBRE ARGAMASSA. AF_03/2024</t>
  </si>
  <si>
    <t>18.2.2</t>
  </si>
  <si>
    <t>94994</t>
  </si>
  <si>
    <t>EXECUÇÃO DE PASSEIO (CALÇADA) OU PISO DE CONCRETO COM CONCRETO MOLDADO IN LOCO, FEITO EM OBRA, ACABAMENTO CONVENCIONAL, ESPESSURA 8 CM, ARMADO. AF_08/2022</t>
  </si>
  <si>
    <t>19</t>
  </si>
  <si>
    <t>INSTALAÇÕES ESPECIAIS: (SOM, ALARME, CFTV, DETECÇÃO DE FUMAÇA, DENTRE OUTROS)</t>
  </si>
  <si>
    <t>19.1</t>
  </si>
  <si>
    <t>CFTV</t>
  </si>
  <si>
    <t>19.1.1</t>
  </si>
  <si>
    <t>19.1.2</t>
  </si>
  <si>
    <t>19.1.3</t>
  </si>
  <si>
    <t>19.1.4</t>
  </si>
  <si>
    <t>19.1.5</t>
  </si>
  <si>
    <t>19.1.6</t>
  </si>
  <si>
    <t>19.1.7</t>
  </si>
  <si>
    <t>19.1.8</t>
  </si>
  <si>
    <t>19.1.9</t>
  </si>
  <si>
    <t>19.1.10</t>
  </si>
  <si>
    <t>19.1.11</t>
  </si>
  <si>
    <t>19.1.12</t>
  </si>
  <si>
    <t>19.1.13</t>
  </si>
  <si>
    <t>19.1.14</t>
  </si>
  <si>
    <t>19.1.15</t>
  </si>
  <si>
    <t>19.1.16</t>
  </si>
  <si>
    <t>19.1.17</t>
  </si>
  <si>
    <t>19.2</t>
  </si>
  <si>
    <t>SONORIZAÇÃO</t>
  </si>
  <si>
    <t>19.2.1</t>
  </si>
  <si>
    <t>19.2.1.1</t>
  </si>
  <si>
    <t>19.2.1.2</t>
  </si>
  <si>
    <t>19.2.1.3</t>
  </si>
  <si>
    <t>19.2.1.4</t>
  </si>
  <si>
    <t>19.2.1.5</t>
  </si>
  <si>
    <t>19.2.1.6</t>
  </si>
  <si>
    <t>19.2.2</t>
  </si>
  <si>
    <t>CABOS E CAIXAS</t>
  </si>
  <si>
    <t>19.2.2.1</t>
  </si>
  <si>
    <t>UFSB-12434826</t>
  </si>
  <si>
    <t>CABOS POLARIZADOS DE 2x1,5mm²</t>
  </si>
  <si>
    <t>19.2.2.2</t>
  </si>
  <si>
    <t>91936</t>
  </si>
  <si>
    <t>CAIXA OCTOGONAL 4" X 4", PVC, INSTALADA EM LAJE - FORNECIMENTO E INSTALAÇÃO. AF_03/2023</t>
  </si>
  <si>
    <t>19.2.2.3</t>
  </si>
  <si>
    <t>91942</t>
  </si>
  <si>
    <t>CAIXA RETANGULAR 4" X 4" ALTA (2,00 M DO PISO), PVC, INSTALADA EM PAREDE - FORNECIMENTO E INSTALAÇÃO. AF_03/2023</t>
  </si>
  <si>
    <t>19.2.3</t>
  </si>
  <si>
    <t>19.2.3.1</t>
  </si>
  <si>
    <t>UFSB-24507654</t>
  </si>
  <si>
    <t>FORNECIMENTO E INSTALAÇÃO DE MINI RACK DE PAREDE 19"x8ux450mm</t>
  </si>
  <si>
    <t>19.2.3.2</t>
  </si>
  <si>
    <t>UFSB-69988531</t>
  </si>
  <si>
    <t>BANDEJA FIXA PARA RACK 19".</t>
  </si>
  <si>
    <t>19.2.3.3</t>
  </si>
  <si>
    <t>UFSB-45415575</t>
  </si>
  <si>
    <t>BANDEJA MÓVEL PARA RACK</t>
  </si>
  <si>
    <t>19.2.3.4</t>
  </si>
  <si>
    <t>19.2.3.5</t>
  </si>
  <si>
    <t>19.2.3.6</t>
  </si>
  <si>
    <t>UFSB-16995428</t>
  </si>
  <si>
    <t>SONOFLETOR, TIPO CAIXA AMBIENTE, ALTO-FALANTES DE 6'', COM IMPEDÂNCIA DE 8Ω, COM POTÊNCIA RMS DE 25W. REF.: 6FR2R. FAB.: JBL OU EQUIVALENTE TÉCNICO</t>
  </si>
  <si>
    <t>20</t>
  </si>
  <si>
    <t>COMUNICAÇÃO VISUAL</t>
  </si>
  <si>
    <t>20.1</t>
  </si>
  <si>
    <t>JCA-80883333</t>
  </si>
  <si>
    <t>PLACA DESLIZANTE EM PVC 2 mm COM ADESIVO IMPRESSO E LAMINADO + BASE EM ALUMINIO VIRADO 30 X 15 cm</t>
  </si>
  <si>
    <t>20.2</t>
  </si>
  <si>
    <t>JCA-53238907</t>
  </si>
  <si>
    <t>MAPA TÁTIL EM ACRILICO CRISTAL COM ADESIVO TRANSPARENTE ESPELHADO CALÇADO DE BRANCO E SUPORTE EM ACM.</t>
  </si>
  <si>
    <t>20.3</t>
  </si>
  <si>
    <t>JCA-47616389</t>
  </si>
  <si>
    <t>PLACA EM AÇO INOX COM IMPRESSÃO UV PARA BRAILLE 15 x 6 cm</t>
  </si>
  <si>
    <t>21</t>
  </si>
  <si>
    <t>PROTEÇÃO CONTRA DESCARGAS ATMOSFÉRICAS</t>
  </si>
  <si>
    <t>21.1</t>
  </si>
  <si>
    <t>S12740</t>
  </si>
  <si>
    <t>Fornecimento e assentamento de barra chata de alumínio de 7/8" x 1/8"</t>
  </si>
  <si>
    <t>21.2</t>
  </si>
  <si>
    <t>96978</t>
  </si>
  <si>
    <t>CORDOALHA DE COBRE NU 70 MM², ENTERRADA - FORNECIMENTO E INSTALAÇÃO. AF_08/2023</t>
  </si>
  <si>
    <t>21.3</t>
  </si>
  <si>
    <t>98111</t>
  </si>
  <si>
    <t>CAIXA DE INSPEÇÃO PARA ATERRAMENTO, CIRCULAR, EM POLIETILENO, DIÂMETRO INTERNO = 0,3 M. AF_12/2020</t>
  </si>
  <si>
    <t>21.4</t>
  </si>
  <si>
    <t>96985</t>
  </si>
  <si>
    <t>HASTE DE ATERRAMENTO, DIÂMETRO 5/8", COM 3 METROS - FORNECIMENTO E INSTALAÇÃO. AF_08/2023</t>
  </si>
  <si>
    <t>21.5</t>
  </si>
  <si>
    <t>S07904</t>
  </si>
  <si>
    <t>Clips 3/8" para haste de aterramento galvanizada ref:TEL-5238 - Rev - 02</t>
  </si>
  <si>
    <t>21.6</t>
  </si>
  <si>
    <t>S08389</t>
  </si>
  <si>
    <t>Clips 5/8" para haste de aterramento galvanizada ref:TEL-5238</t>
  </si>
  <si>
    <t>21.7</t>
  </si>
  <si>
    <t>104754</t>
  </si>
  <si>
    <t>CONECTOR SPLIT-BOLT, PARA SPDA, PARA CABOS ATÉ 70 MM2 - FORNECIMENTO E INSTALAÇÃO. AF_08/2023</t>
  </si>
  <si>
    <t>21.8</t>
  </si>
  <si>
    <t>S10729</t>
  </si>
  <si>
    <t>Fixador universal estanhado para cabos 16 a 70mm2 - fornecimento</t>
  </si>
  <si>
    <t>21.9</t>
  </si>
  <si>
    <t>S11133</t>
  </si>
  <si>
    <t>Grampo estampado tipo "x", em cobre, com 04 parafusos, para cabos de cobre nu 35mm² - tel- 853 (SPDA)</t>
  </si>
  <si>
    <t>21.10</t>
  </si>
  <si>
    <t>S11036</t>
  </si>
  <si>
    <t>Parafuso cabeça chata em alumínio 1/4" x 7/8" - fornecimento e colocação</t>
  </si>
  <si>
    <t>21.11</t>
  </si>
  <si>
    <t>00001579</t>
  </si>
  <si>
    <t>TERMINAL A COMPRESSAO EM COBRE ESTANHADO PARA CABO 70 MM2, 1 FURO E 1 COMPRESSAO, PARA PARAFUSO DE FIXACAO M10</t>
  </si>
  <si>
    <t>21.12</t>
  </si>
  <si>
    <t>JCA-79832815</t>
  </si>
  <si>
    <t>BARRA REDONDA DE AÇO, Ø8MM (50MM²), RE-BAR - FORNECIMENTO E INSTALAÇÃO</t>
  </si>
  <si>
    <t>21.13</t>
  </si>
  <si>
    <t>S11131</t>
  </si>
  <si>
    <t>Fornecimento de cartucho para solda exotérmica para cabo 50 mm²</t>
  </si>
  <si>
    <t>21.14</t>
  </si>
  <si>
    <t>S09902</t>
  </si>
  <si>
    <t>Fornecimento de molde de solda exotérmica tipo "X" para cabo 50 mm²</t>
  </si>
  <si>
    <t>21.15</t>
  </si>
  <si>
    <t>UFSB-24644204</t>
  </si>
  <si>
    <t>CONECTOR ATERRINSERT COM DISCO EM LATÃO E ROSCA FÊMEA M12 . DISTÂNCIA ENTRE RE-BAR E FACE DA FÔRMA REGULÁVEL ENTRE 25 E 40 MM</t>
  </si>
  <si>
    <t>21.16</t>
  </si>
  <si>
    <t>UFSB-48769803</t>
  </si>
  <si>
    <t>BARRA CHATA CURVA 90° VERTICAL EM ALUMÍNIO 7/8X1/8X300MM (70MM²) COM FUROS TEL-778 SPDABARRA CHATA CURVA 90° VERTICAL EM ALUMÍNIO 7/8X1/8X300MM (70MM²) COM FUROS TEL-778 SPDA</t>
  </si>
  <si>
    <t>21.17</t>
  </si>
  <si>
    <t>UFSB-78110300</t>
  </si>
  <si>
    <t>BARRA CHATA CURVA 90° HORIZONTAL EM ALUMÍNIO 7/8X1/8X300MM (70MM²) COM FUROS TEL-781 SPDA</t>
  </si>
  <si>
    <t>21.18</t>
  </si>
  <si>
    <t>UFSB-69868232</t>
  </si>
  <si>
    <t>PRESILHA EM LATÃO PARA FIXAÇÃO DIRETA DE CABOS, FURO Ø 8MM, LARGURA 15MM, PARA CABOS DE COBRE OU AÇO 70MM²</t>
  </si>
  <si>
    <t>21.19</t>
  </si>
  <si>
    <t>UFSB-67298042</t>
  </si>
  <si>
    <t>CAIXA DE EQUIPOTENCIALIZAÇÃO COM 5 TERMINAIS PARA USO INTERNO E EXTERNO, EM POLIPROPILENO.</t>
  </si>
  <si>
    <t>21.20</t>
  </si>
  <si>
    <t>93358</t>
  </si>
  <si>
    <t>ESCAVAÇÃO MANUAL DE VALA. AF_09/2024</t>
  </si>
  <si>
    <t>21.21</t>
  </si>
  <si>
    <t>104737</t>
  </si>
  <si>
    <t>REATERRO MANUAL DE VALAS, COM PLACA VIBRATÓRIA. AF_08/2023</t>
  </si>
  <si>
    <t>22</t>
  </si>
  <si>
    <t>22.1</t>
  </si>
  <si>
    <t>CLIMATIZAÇÃO</t>
  </si>
  <si>
    <t>22.1.1</t>
  </si>
  <si>
    <t>UFSB-69548528</t>
  </si>
  <si>
    <t>AR CONDICIONADO SPLIT INVERTER, PISO TETO, 54.000 / 58.000 BTU/H, CICLO FRIO - SELO A PROCEL - FORNECIMENTO. - BDI = 15,58</t>
  </si>
  <si>
    <t>22.1.2</t>
  </si>
  <si>
    <t>UFSB-45764420</t>
  </si>
  <si>
    <t>FORNECIMENTO DE EXAUSTOR TIPO CENTRIFUGO INLINE MOD: AXC125B - 220V - BDI = 15,58</t>
  </si>
  <si>
    <t>22.1.3</t>
  </si>
  <si>
    <t>UFSB-25843611</t>
  </si>
  <si>
    <t>FORNECIMENTO DE EXAUSTOR MODELO MURO 150B OU EQUIVALENTE TÉCNICO - BDI = 15,58</t>
  </si>
  <si>
    <t>22.1.4</t>
  </si>
  <si>
    <t>UFSB-42497893</t>
  </si>
  <si>
    <t>FORNECIMENTO DE EXAUSTOR MODELO MURO 100 OU EQUIVALENTE TÉCNICO - BDI = 15,58</t>
  </si>
  <si>
    <t>22.1.5</t>
  </si>
  <si>
    <t>UFSB-43422989</t>
  </si>
  <si>
    <t>FORNECIMENTO DE CAIXA DE FILTRAGEM PARA SISTEMAS DE VENTILAÇÃO Ø125mm - BDI = 15,58</t>
  </si>
  <si>
    <t>23</t>
  </si>
  <si>
    <t>SERVIÇOS FINAIS</t>
  </si>
  <si>
    <t>23.1</t>
  </si>
  <si>
    <t>JCA-71268861</t>
  </si>
  <si>
    <t>LIMPEZA GERAL DE OBRAS</t>
  </si>
  <si>
    <t>VALOR BDI TOTAL:</t>
  </si>
  <si>
    <t>VALOR BDI:</t>
  </si>
  <si>
    <t>VALOR BDI DIFERENCIADO:</t>
  </si>
  <si>
    <t>VALOR ORÇAMENTO:</t>
  </si>
  <si>
    <t>VALOR TOTAL:</t>
  </si>
  <si>
    <t>Dois Milhões Cento e Setenta e Seis Mil Novecentos e Quarenta e Sete reais e Oitenta e Sete centavos</t>
  </si>
  <si>
    <t>DADOS DA UFSB</t>
  </si>
  <si>
    <t>UNIVERSIDADE FEDERAL DO SUL DA BAHIA</t>
  </si>
  <si>
    <t>BDI SERVIÇO:</t>
  </si>
  <si>
    <r>
      <t xml:space="preserve">CNPJ: </t>
    </r>
    <r>
      <rPr>
        <sz val="6"/>
        <rFont val="Arial"/>
        <family val="2"/>
      </rPr>
      <t>18.560.547/001-07</t>
    </r>
  </si>
  <si>
    <t>BDI DIFERENCIADO:</t>
  </si>
  <si>
    <t>ENCARGOS SOCIAIS:</t>
  </si>
  <si>
    <t>116,64%(HORA)   71,67%(MÊS)</t>
  </si>
  <si>
    <t>DATABASE:</t>
  </si>
  <si>
    <t>SINAPI 2024/09 SEM DESONERAÇÃO</t>
  </si>
  <si>
    <t>PLANILHA ORÇAMENTÁRIA UFSB</t>
  </si>
  <si>
    <r>
      <t xml:space="preserve">OBRA: </t>
    </r>
    <r>
      <rPr>
        <sz val="6"/>
        <rFont val="Arial"/>
        <family val="2"/>
      </rPr>
      <t>RESTAURANTE UNIVERSITÁRIO - CJA</t>
    </r>
  </si>
  <si>
    <t>DADOS DO LICITANTE</t>
  </si>
  <si>
    <r>
      <t xml:space="preserve">1 - O licitante deverá preencher </t>
    </r>
    <r>
      <rPr>
        <b/>
        <sz val="6"/>
        <rFont val="Arial"/>
        <family val="2"/>
      </rPr>
      <t>SOMENTE</t>
    </r>
    <r>
      <rPr>
        <sz val="6"/>
        <rFont val="Arial"/>
        <family val="2"/>
      </rPr>
      <t xml:space="preserve"> as células em </t>
    </r>
    <r>
      <rPr>
        <b/>
        <sz val="6"/>
        <rFont val="Arial"/>
        <family val="2"/>
      </rPr>
      <t>AMARELO</t>
    </r>
    <r>
      <rPr>
        <sz val="6"/>
        <rFont val="Arial"/>
        <family val="2"/>
      </rPr>
      <t xml:space="preserve"> com seus respectivos BDI`s e percentual de Desconto Linear. A planilha será preenchida automaticamente a partir do preenchimento dessas 03 células.</t>
    </r>
  </si>
  <si>
    <t>DESCONTO LINEAR</t>
  </si>
  <si>
    <t>BDI SERVIÇOS:</t>
  </si>
  <si>
    <r>
      <t xml:space="preserve">2 - O desconto a ser publicado pelo licitante no </t>
    </r>
    <r>
      <rPr>
        <b/>
        <sz val="6"/>
        <rFont val="Arial"/>
        <family val="2"/>
      </rPr>
      <t>COMPRASNET</t>
    </r>
    <r>
      <rPr>
        <sz val="6"/>
        <rFont val="Arial"/>
        <family val="2"/>
      </rPr>
      <t xml:space="preserve"> encontra-se na célula em azul "Desconto Final"</t>
    </r>
  </si>
  <si>
    <t>DESCONTO FINAL</t>
  </si>
  <si>
    <t>PROPOSTA ORÇAMENTO</t>
  </si>
  <si>
    <t>PREÇO UNITÁRIO COM DESCONTO</t>
  </si>
  <si>
    <t>PREÇO FINAL COM DESCONTO E SEM BDI</t>
  </si>
  <si>
    <t>% DESCONTO</t>
  </si>
  <si>
    <t>SUBTOTAL SEM BDI</t>
  </si>
  <si>
    <t>BDI CONVENCIONAL%</t>
  </si>
  <si>
    <t>BDI DIFERENCIADO%</t>
  </si>
  <si>
    <t>PROPOSTA FINAL COM BDI:</t>
  </si>
  <si>
    <r>
      <t>DATA:</t>
    </r>
    <r>
      <rPr>
        <sz val="6"/>
        <color indexed="56"/>
        <rFont val="Arial"/>
        <family val="2"/>
      </rPr>
      <t xml:space="preserve"> </t>
    </r>
    <r>
      <rPr>
        <sz val="6"/>
        <rFont val="Arial"/>
        <family val="2"/>
      </rPr>
      <t>19/11/2024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</si>
</sst>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###,###,##0.00"/>
  </numFmts>
  <fonts count="14">
    <font>
      <sz val="11"/>
      <color theme="1"/>
      <name val="Aptos Narrow"/>
      <family val="2"/>
      <scheme val="minor"/>
    </font>
    <font>
      <b/>
      <sz val="7"/>
      <color rgb="FF000000"/>
      <name val="Arial"/>
      <family val="2"/>
    </font>
    <font>
      <b/>
      <sz val="6"/>
      <color rgb="FF000000"/>
      <name val="Arial"/>
      <family val="2"/>
    </font>
    <font>
      <sz val="6"/>
      <color rgb="FF000000"/>
      <name val="Arial"/>
      <family val="2"/>
    </font>
    <font>
      <b/>
      <sz val="5"/>
      <color rgb="FF000000"/>
      <name val="Arial"/>
      <family val="2"/>
    </font>
    <font>
      <sz val="11"/>
      <color theme="1"/>
      <name val="Aptos Narrow"/>
      <family val="2"/>
      <scheme val="minor"/>
    </font>
    <font>
      <b/>
      <sz val="6"/>
      <name val="Arial"/>
      <family val="2"/>
    </font>
    <font>
      <b/>
      <sz val="6"/>
      <color indexed="56"/>
      <name val="Arial"/>
      <family val="2"/>
    </font>
    <font>
      <sz val="6"/>
      <name val="Arial"/>
      <family val="2"/>
    </font>
    <font>
      <sz val="6"/>
      <color theme="1"/>
      <name val="Arial"/>
      <family val="2"/>
    </font>
    <font>
      <sz val="6"/>
      <color indexed="56"/>
      <name val="Arial"/>
      <family val="2"/>
    </font>
    <font>
      <b/>
      <u/>
      <sz val="6"/>
      <name val="Arial"/>
      <family val="2"/>
    </font>
    <font>
      <sz val="6"/>
      <color indexed="64"/>
      <name val="Arial"/>
      <family val="2"/>
    </font>
    <font>
      <b/>
      <sz val="6"/>
      <color theme="1"/>
      <name val="Arial"/>
      <family val="2"/>
    </font>
  </fonts>
  <fills count="20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solid">
        <fgColor rgb="FFCCCCCC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theme="0" tint="-4.9989318521683403E-2"/>
        <bgColor theme="0" tint="-4.9989318521683403E-2"/>
      </patternFill>
    </fill>
    <fill>
      <patternFill patternType="solid">
        <fgColor indexed="5"/>
        <bgColor indexed="5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rgb="FFCCCCCC"/>
        <bgColor rgb="FFCCCCCC"/>
      </patternFill>
    </fill>
    <fill>
      <patternFill patternType="solid">
        <fgColor rgb="FFF2F2F2"/>
        <bgColor rgb="FFF2F2F2"/>
      </patternFill>
    </fill>
    <fill>
      <patternFill patternType="solid">
        <fgColor rgb="FFF2F2F2"/>
        <bgColor indexed="64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44" fontId="5" fillId="0" borderId="0" applyFont="0" applyFill="0" applyBorder="0" applyAlignment="0" applyProtection="0"/>
    <xf numFmtId="9" fontId="5" fillId="13" borderId="1" applyFont="0" applyFill="0" applyBorder="0" applyProtection="0"/>
    <xf numFmtId="43" fontId="5" fillId="13" borderId="1" applyFont="0" applyFill="0" applyBorder="0" applyProtection="0"/>
  </cellStyleXfs>
  <cellXfs count="58">
    <xf numFmtId="0" fontId="0" fillId="0" borderId="0" xfId="0"/>
    <xf numFmtId="0" fontId="2" fillId="5" borderId="2" xfId="0" applyFont="1" applyFill="1" applyBorder="1" applyAlignment="1">
      <alignment horizontal="left" vertical="center" wrapText="1"/>
    </xf>
    <xf numFmtId="4" fontId="2" fillId="6" borderId="2" xfId="0" applyNumberFormat="1" applyFont="1" applyFill="1" applyBorder="1" applyAlignment="1">
      <alignment horizontal="right" vertical="center" wrapText="1"/>
    </xf>
    <xf numFmtId="0" fontId="3" fillId="7" borderId="2" xfId="0" applyFont="1" applyFill="1" applyBorder="1" applyAlignment="1">
      <alignment horizontal="left" vertical="center" wrapText="1"/>
    </xf>
    <xf numFmtId="0" fontId="3" fillId="8" borderId="2" xfId="0" applyFont="1" applyFill="1" applyBorder="1" applyAlignment="1">
      <alignment horizontal="center" vertical="center" wrapText="1"/>
    </xf>
    <xf numFmtId="4" fontId="3" fillId="10" borderId="2" xfId="0" applyNumberFormat="1" applyFont="1" applyFill="1" applyBorder="1" applyAlignment="1">
      <alignment horizontal="right" vertical="center" wrapText="1"/>
    </xf>
    <xf numFmtId="0" fontId="2" fillId="4" borderId="2" xfId="0" applyFont="1" applyFill="1" applyBorder="1" applyAlignment="1">
      <alignment horizontal="center" vertical="center" wrapText="1"/>
    </xf>
    <xf numFmtId="10" fontId="8" fillId="13" borderId="1" xfId="2" applyNumberFormat="1" applyFont="1" applyFill="1" applyAlignment="1" applyProtection="1">
      <alignment horizontal="left" vertical="center"/>
    </xf>
    <xf numFmtId="10" fontId="8" fillId="13" borderId="1" xfId="2" applyNumberFormat="1" applyFont="1" applyFill="1" applyAlignment="1" applyProtection="1">
      <alignment vertical="center"/>
    </xf>
    <xf numFmtId="44" fontId="6" fillId="0" borderId="3" xfId="1" applyFont="1" applyBorder="1" applyAlignment="1" applyProtection="1">
      <alignment horizontal="center" vertical="center" wrapText="1"/>
    </xf>
    <xf numFmtId="43" fontId="6" fillId="13" borderId="3" xfId="3" applyFont="1" applyFill="1" applyBorder="1" applyAlignment="1" applyProtection="1">
      <alignment horizontal="center" vertical="center" wrapText="1"/>
    </xf>
    <xf numFmtId="10" fontId="6" fillId="15" borderId="4" xfId="2" applyNumberFormat="1" applyFont="1" applyFill="1" applyBorder="1" applyAlignment="1" applyProtection="1">
      <alignment horizontal="center" vertical="center"/>
      <protection locked="0"/>
    </xf>
    <xf numFmtId="10" fontId="6" fillId="15" borderId="3" xfId="2" applyNumberFormat="1" applyFont="1" applyFill="1" applyBorder="1" applyAlignment="1" applyProtection="1">
      <alignment horizontal="center" vertical="center"/>
      <protection locked="0"/>
    </xf>
    <xf numFmtId="10" fontId="8" fillId="18" borderId="3" xfId="2" applyNumberFormat="1" applyFont="1" applyFill="1" applyBorder="1" applyAlignment="1" applyProtection="1">
      <alignment horizontal="right" vertical="center" wrapText="1"/>
    </xf>
    <xf numFmtId="10" fontId="12" fillId="13" borderId="3" xfId="2" applyNumberFormat="1" applyFont="1" applyFill="1" applyBorder="1" applyAlignment="1" applyProtection="1">
      <alignment horizontal="right" vertical="center" wrapText="1"/>
    </xf>
    <xf numFmtId="10" fontId="12" fillId="19" borderId="3" xfId="2" applyNumberFormat="1" applyFont="1" applyFill="1" applyBorder="1" applyAlignment="1" applyProtection="1">
      <alignment horizontal="right" vertical="center" wrapText="1"/>
    </xf>
    <xf numFmtId="10" fontId="12" fillId="13" borderId="1" xfId="2" applyNumberFormat="1" applyFont="1" applyFill="1" applyBorder="1" applyAlignment="1" applyProtection="1">
      <alignment horizontal="right" vertical="center" wrapText="1"/>
    </xf>
    <xf numFmtId="44" fontId="9" fillId="0" borderId="3" xfId="1" applyFont="1" applyBorder="1" applyAlignment="1" applyProtection="1">
      <alignment horizontal="center" vertical="center"/>
    </xf>
    <xf numFmtId="10" fontId="8" fillId="13" borderId="3" xfId="2" applyNumberFormat="1" applyFont="1" applyFill="1" applyBorder="1" applyAlignment="1" applyProtection="1">
      <alignment horizontal="center" vertical="center" wrapText="1"/>
    </xf>
    <xf numFmtId="0" fontId="7" fillId="0" borderId="0" xfId="0" applyFont="1" applyAlignment="1">
      <alignment horizontal="left" vertical="center"/>
    </xf>
    <xf numFmtId="14" fontId="8" fillId="0" borderId="0" xfId="0" applyNumberFormat="1" applyFont="1" applyAlignment="1">
      <alignment horizontal="left" vertical="center"/>
    </xf>
    <xf numFmtId="0" fontId="8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9" fillId="0" borderId="0" xfId="0" applyFont="1"/>
    <xf numFmtId="0" fontId="6" fillId="17" borderId="7" xfId="0" applyFont="1" applyFill="1" applyBorder="1" applyAlignment="1">
      <alignment horizontal="center" vertical="center" wrapText="1"/>
    </xf>
    <xf numFmtId="4" fontId="8" fillId="18" borderId="3" xfId="0" applyNumberFormat="1" applyFont="1" applyFill="1" applyBorder="1" applyAlignment="1">
      <alignment horizontal="right" vertical="center" wrapText="1"/>
    </xf>
    <xf numFmtId="0" fontId="3" fillId="9" borderId="2" xfId="0" applyFont="1" applyFill="1" applyBorder="1" applyAlignment="1">
      <alignment horizontal="justify" vertical="center" wrapText="1"/>
    </xf>
    <xf numFmtId="164" fontId="3" fillId="11" borderId="2" xfId="0" applyNumberFormat="1" applyFont="1" applyFill="1" applyBorder="1" applyAlignment="1">
      <alignment horizontal="right" vertical="center" wrapText="1"/>
    </xf>
    <xf numFmtId="4" fontId="12" fillId="13" borderId="3" xfId="0" applyNumberFormat="1" applyFont="1" applyFill="1" applyBorder="1" applyAlignment="1">
      <alignment horizontal="right" vertical="center" wrapText="1"/>
    </xf>
    <xf numFmtId="4" fontId="12" fillId="19" borderId="3" xfId="0" applyNumberFormat="1" applyFont="1" applyFill="1" applyBorder="1" applyAlignment="1">
      <alignment horizontal="right" vertical="center" wrapText="1"/>
    </xf>
    <xf numFmtId="0" fontId="3" fillId="7" borderId="1" xfId="0" applyFont="1" applyFill="1" applyBorder="1" applyAlignment="1">
      <alignment horizontal="left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justify" vertical="center" wrapText="1"/>
    </xf>
    <xf numFmtId="4" fontId="3" fillId="10" borderId="1" xfId="0" applyNumberFormat="1" applyFont="1" applyFill="1" applyBorder="1" applyAlignment="1">
      <alignment horizontal="right" vertical="center" wrapText="1"/>
    </xf>
    <xf numFmtId="4" fontId="12" fillId="13" borderId="1" xfId="0" applyNumberFormat="1" applyFont="1" applyFill="1" applyBorder="1" applyAlignment="1">
      <alignment horizontal="right" vertical="center" wrapText="1"/>
    </xf>
    <xf numFmtId="0" fontId="0" fillId="2" borderId="0" xfId="0" applyFill="1" applyAlignment="1">
      <alignment wrapText="1"/>
    </xf>
    <xf numFmtId="4" fontId="9" fillId="0" borderId="3" xfId="0" applyNumberFormat="1" applyFont="1" applyBorder="1" applyAlignment="1">
      <alignment horizontal="center" vertical="center" wrapText="1"/>
    </xf>
    <xf numFmtId="4" fontId="13" fillId="16" borderId="3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2" fillId="5" borderId="2" xfId="0" applyFont="1" applyFill="1" applyBorder="1" applyAlignment="1">
      <alignment horizontal="left" vertical="center" wrapText="1"/>
    </xf>
    <xf numFmtId="0" fontId="4" fillId="12" borderId="1" xfId="0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right" vertical="center" wrapText="1"/>
    </xf>
    <xf numFmtId="0" fontId="6" fillId="14" borderId="4" xfId="0" applyFont="1" applyFill="1" applyBorder="1" applyAlignment="1">
      <alignment horizontal="center" vertical="center" wrapText="1"/>
    </xf>
    <xf numFmtId="0" fontId="6" fillId="14" borderId="5" xfId="0" applyFont="1" applyFill="1" applyBorder="1" applyAlignment="1">
      <alignment horizontal="center" vertical="center" wrapText="1"/>
    </xf>
    <xf numFmtId="0" fontId="6" fillId="14" borderId="6" xfId="0" applyFont="1" applyFill="1" applyBorder="1" applyAlignment="1">
      <alignment horizontal="center" vertical="center" wrapText="1"/>
    </xf>
    <xf numFmtId="0" fontId="6" fillId="14" borderId="3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8" fillId="15" borderId="4" xfId="0" applyFont="1" applyFill="1" applyBorder="1" applyAlignment="1">
      <alignment horizontal="left" vertical="center" wrapText="1"/>
    </xf>
    <xf numFmtId="0" fontId="8" fillId="15" borderId="5" xfId="0" applyFont="1" applyFill="1" applyBorder="1" applyAlignment="1">
      <alignment horizontal="left" vertical="center" wrapText="1"/>
    </xf>
    <xf numFmtId="0" fontId="8" fillId="15" borderId="6" xfId="0" applyFont="1" applyFill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10" fontId="6" fillId="13" borderId="3" xfId="2" applyNumberFormat="1" applyFont="1" applyFill="1" applyBorder="1" applyAlignment="1" applyProtection="1">
      <alignment horizontal="center" vertical="center" wrapText="1"/>
    </xf>
    <xf numFmtId="10" fontId="11" fillId="16" borderId="3" xfId="2" applyNumberFormat="1" applyFont="1" applyFill="1" applyBorder="1" applyAlignment="1" applyProtection="1">
      <alignment horizontal="center" vertical="center"/>
    </xf>
    <xf numFmtId="0" fontId="6" fillId="0" borderId="3" xfId="0" applyFont="1" applyBorder="1" applyAlignment="1">
      <alignment horizontal="center" vertical="center"/>
    </xf>
  </cellXfs>
  <cellStyles count="4">
    <cellStyle name="Moeda" xfId="1" builtinId="4"/>
    <cellStyle name="Normal" xfId="0" builtinId="0"/>
    <cellStyle name="Porcentagem 2" xfId="2"/>
    <cellStyle name="Vírgula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ilha1">
    <outlinePr summaryBelow="0"/>
  </sheetPr>
  <dimension ref="A1:L568"/>
  <sheetViews>
    <sheetView tabSelected="1" view="pageBreakPreview" zoomScaleNormal="100" zoomScaleSheetLayoutView="100" workbookViewId="0">
      <pane ySplit="8" topLeftCell="A9" activePane="bottomLeft" state="frozen"/>
      <selection pane="bottomLeft" activeCell="J4" sqref="J4"/>
    </sheetView>
  </sheetViews>
  <sheetFormatPr defaultRowHeight="14.25"/>
  <cols>
    <col min="1" max="1" width="9.25" customWidth="1"/>
    <col min="2" max="2" width="10.25" customWidth="1"/>
    <col min="3" max="3" width="42.75" bestFit="1"/>
    <col min="4" max="4" width="9.25" customWidth="1"/>
    <col min="5" max="5" width="8.25" customWidth="1"/>
    <col min="6" max="6" width="10.25" customWidth="1"/>
    <col min="7" max="8" width="12.5" customWidth="1"/>
    <col min="9" max="9" width="3.375" customWidth="1"/>
    <col min="10" max="12" width="12.75" customWidth="1"/>
  </cols>
  <sheetData>
    <row r="1" spans="1:12" ht="13.7" customHeight="1">
      <c r="A1" s="57" t="s">
        <v>1455</v>
      </c>
      <c r="B1" s="57"/>
      <c r="C1" s="57"/>
      <c r="D1" s="57"/>
      <c r="E1" s="57"/>
      <c r="F1" s="57"/>
      <c r="G1" s="57"/>
      <c r="H1" s="57"/>
      <c r="J1" s="48" t="s">
        <v>1466</v>
      </c>
      <c r="K1" s="49"/>
      <c r="L1" s="50"/>
    </row>
    <row r="2" spans="1:12" ht="24.95" customHeight="1">
      <c r="A2" s="19" t="s">
        <v>1456</v>
      </c>
      <c r="B2" s="39"/>
      <c r="C2" s="39"/>
      <c r="D2" s="22" t="s">
        <v>1457</v>
      </c>
      <c r="E2" s="22"/>
      <c r="F2" s="7">
        <v>0.22389999999999999</v>
      </c>
      <c r="G2" s="22"/>
      <c r="H2" s="40"/>
      <c r="J2" s="51" t="s">
        <v>1467</v>
      </c>
      <c r="K2" s="52"/>
      <c r="L2" s="53"/>
    </row>
    <row r="3" spans="1:12" ht="13.7" customHeight="1">
      <c r="A3" s="19" t="s">
        <v>1458</v>
      </c>
      <c r="B3" s="21"/>
      <c r="C3" s="39"/>
      <c r="D3" s="22" t="s">
        <v>1459</v>
      </c>
      <c r="E3" s="22"/>
      <c r="F3" s="7">
        <v>0.15579999999999999</v>
      </c>
      <c r="G3" s="24"/>
      <c r="H3" s="40"/>
      <c r="J3" s="9" t="s">
        <v>1468</v>
      </c>
      <c r="K3" s="10" t="s">
        <v>1469</v>
      </c>
      <c r="L3" s="10" t="s">
        <v>1459</v>
      </c>
    </row>
    <row r="4" spans="1:12" ht="13.7" customHeight="1">
      <c r="A4" s="19" t="s">
        <v>1465</v>
      </c>
      <c r="B4" s="21"/>
      <c r="C4" s="39"/>
      <c r="D4" s="22" t="s">
        <v>1460</v>
      </c>
      <c r="E4" s="22"/>
      <c r="F4" s="23" t="s">
        <v>1461</v>
      </c>
      <c r="G4" s="24"/>
      <c r="H4" s="40"/>
      <c r="J4" s="11">
        <v>0</v>
      </c>
      <c r="K4" s="12">
        <v>0.22389999999999999</v>
      </c>
      <c r="L4" s="12">
        <v>0.15579999999999999</v>
      </c>
    </row>
    <row r="5" spans="1:12" ht="13.7" customHeight="1">
      <c r="A5" s="19" t="s">
        <v>1480</v>
      </c>
      <c r="B5" s="20"/>
      <c r="C5" s="21"/>
      <c r="D5" s="22" t="s">
        <v>1462</v>
      </c>
      <c r="E5" s="22"/>
      <c r="F5" s="23" t="s">
        <v>1463</v>
      </c>
      <c r="G5" s="8"/>
      <c r="H5" s="24"/>
      <c r="J5" s="54" t="s">
        <v>1470</v>
      </c>
      <c r="K5" s="54"/>
      <c r="L5" s="54"/>
    </row>
    <row r="6" spans="1:12" ht="13.7" customHeight="1">
      <c r="J6" s="55" t="s">
        <v>1471</v>
      </c>
      <c r="K6" s="55"/>
      <c r="L6" s="55"/>
    </row>
    <row r="7" spans="1:12" ht="13.7" customHeight="1">
      <c r="J7" s="56">
        <f>L566</f>
        <v>0</v>
      </c>
      <c r="K7" s="56"/>
      <c r="L7" s="56"/>
    </row>
    <row r="8" spans="1:12" ht="13.7" customHeight="1">
      <c r="A8" s="44" t="s">
        <v>1464</v>
      </c>
      <c r="B8" s="45"/>
      <c r="C8" s="45"/>
      <c r="D8" s="45"/>
      <c r="E8" s="45"/>
      <c r="F8" s="45"/>
      <c r="G8" s="45"/>
      <c r="H8" s="46"/>
      <c r="J8" s="47" t="s">
        <v>1472</v>
      </c>
      <c r="K8" s="47"/>
      <c r="L8" s="47"/>
    </row>
    <row r="9" spans="1:12" ht="21.95" customHeight="1">
      <c r="A9" s="6" t="s">
        <v>0</v>
      </c>
      <c r="B9" s="6" t="s">
        <v>1</v>
      </c>
      <c r="C9" s="6" t="s">
        <v>2</v>
      </c>
      <c r="D9" s="6" t="s">
        <v>3</v>
      </c>
      <c r="E9" s="6" t="s">
        <v>4</v>
      </c>
      <c r="F9" s="6" t="s">
        <v>5</v>
      </c>
      <c r="G9" s="6" t="s">
        <v>6</v>
      </c>
      <c r="H9" s="6" t="s">
        <v>7</v>
      </c>
      <c r="J9" s="25" t="s">
        <v>1473</v>
      </c>
      <c r="K9" s="25" t="s">
        <v>1474</v>
      </c>
      <c r="L9" s="25" t="s">
        <v>1475</v>
      </c>
    </row>
    <row r="10" spans="1:12" ht="20.100000000000001" customHeight="1">
      <c r="A10" s="1" t="s">
        <v>8</v>
      </c>
      <c r="B10" s="41" t="s">
        <v>9</v>
      </c>
      <c r="C10" s="41"/>
      <c r="D10" s="41"/>
      <c r="E10" s="41"/>
      <c r="F10" s="41"/>
      <c r="G10" s="41"/>
      <c r="H10" s="2">
        <f>ROUND(SUM(H11:H14),2)</f>
        <v>233611.68</v>
      </c>
      <c r="J10" s="26"/>
      <c r="K10" s="26"/>
      <c r="L10" s="13"/>
    </row>
    <row r="11" spans="1:12">
      <c r="A11" s="3" t="s">
        <v>10</v>
      </c>
      <c r="B11" s="4" t="s">
        <v>11</v>
      </c>
      <c r="C11" s="27" t="s">
        <v>12</v>
      </c>
      <c r="D11" s="4" t="s">
        <v>13</v>
      </c>
      <c r="E11" s="4" t="s">
        <v>14</v>
      </c>
      <c r="F11" s="5">
        <v>6</v>
      </c>
      <c r="G11" s="5">
        <v>21998.41</v>
      </c>
      <c r="H11" s="28">
        <f>ROUND(ROUND(F11,2)*ROUND(G11,2),2)</f>
        <v>131990.46</v>
      </c>
      <c r="J11" s="29">
        <f t="shared" ref="J11" si="0">G11-G11*$J$4</f>
        <v>21998.41</v>
      </c>
      <c r="K11" s="29">
        <f t="shared" ref="K11" si="1">ROUND(J11*F11,2)</f>
        <v>131990.46</v>
      </c>
      <c r="L11" s="14">
        <f t="shared" ref="L11" si="2">1-J11/G11</f>
        <v>0</v>
      </c>
    </row>
    <row r="12" spans="1:12">
      <c r="A12" s="3" t="s">
        <v>15</v>
      </c>
      <c r="B12" s="4" t="s">
        <v>16</v>
      </c>
      <c r="C12" s="27" t="s">
        <v>17</v>
      </c>
      <c r="D12" s="4" t="s">
        <v>13</v>
      </c>
      <c r="E12" s="4" t="s">
        <v>14</v>
      </c>
      <c r="F12" s="5">
        <v>6</v>
      </c>
      <c r="G12" s="5">
        <v>6775.08</v>
      </c>
      <c r="H12" s="28">
        <f>ROUND(ROUND(F12,2)*ROUND(G12,2),2)</f>
        <v>40650.480000000003</v>
      </c>
      <c r="J12" s="29">
        <f t="shared" ref="J12:J74" si="3">G12-G12*$J$4</f>
        <v>6775.08</v>
      </c>
      <c r="K12" s="29">
        <f t="shared" ref="K12:K74" si="4">ROUND(J12*F12,2)</f>
        <v>40650.480000000003</v>
      </c>
      <c r="L12" s="14">
        <f t="shared" ref="L12:L74" si="5">1-J12/G12</f>
        <v>0</v>
      </c>
    </row>
    <row r="13" spans="1:12">
      <c r="A13" s="3" t="s">
        <v>18</v>
      </c>
      <c r="B13" s="4" t="s">
        <v>19</v>
      </c>
      <c r="C13" s="27" t="s">
        <v>20</v>
      </c>
      <c r="D13" s="4" t="s">
        <v>13</v>
      </c>
      <c r="E13" s="4" t="s">
        <v>14</v>
      </c>
      <c r="F13" s="5">
        <v>6</v>
      </c>
      <c r="G13" s="5">
        <v>4966.46</v>
      </c>
      <c r="H13" s="28">
        <f>ROUND(ROUND(F13,2)*ROUND(G13,2),2)</f>
        <v>29798.76</v>
      </c>
      <c r="J13" s="29">
        <f t="shared" si="3"/>
        <v>4966.46</v>
      </c>
      <c r="K13" s="29">
        <f t="shared" si="4"/>
        <v>29798.76</v>
      </c>
      <c r="L13" s="14">
        <f t="shared" si="5"/>
        <v>0</v>
      </c>
    </row>
    <row r="14" spans="1:12" ht="16.5">
      <c r="A14" s="3" t="s">
        <v>21</v>
      </c>
      <c r="B14" s="4" t="s">
        <v>22</v>
      </c>
      <c r="C14" s="27" t="s">
        <v>23</v>
      </c>
      <c r="D14" s="4" t="s">
        <v>24</v>
      </c>
      <c r="E14" s="4" t="s">
        <v>14</v>
      </c>
      <c r="F14" s="5">
        <v>6</v>
      </c>
      <c r="G14" s="5">
        <v>5195.33</v>
      </c>
      <c r="H14" s="28">
        <f>ROUND(ROUND(F14,2)*ROUND(G14,2),2)</f>
        <v>31171.98</v>
      </c>
      <c r="J14" s="29">
        <f t="shared" si="3"/>
        <v>5195.33</v>
      </c>
      <c r="K14" s="29">
        <f t="shared" si="4"/>
        <v>31171.98</v>
      </c>
      <c r="L14" s="14">
        <f t="shared" si="5"/>
        <v>0</v>
      </c>
    </row>
    <row r="15" spans="1:12" ht="20.100000000000001" customHeight="1">
      <c r="A15" s="1" t="s">
        <v>25</v>
      </c>
      <c r="B15" s="41" t="s">
        <v>26</v>
      </c>
      <c r="C15" s="41"/>
      <c r="D15" s="41"/>
      <c r="E15" s="41"/>
      <c r="F15" s="41"/>
      <c r="G15" s="41"/>
      <c r="H15" s="2">
        <f>ROUND(H16+H18+H22+H34,2)</f>
        <v>286041.63</v>
      </c>
      <c r="J15" s="30"/>
      <c r="K15" s="30"/>
      <c r="L15" s="15"/>
    </row>
    <row r="16" spans="1:12" ht="20.100000000000001" customHeight="1">
      <c r="A16" s="1" t="s">
        <v>27</v>
      </c>
      <c r="B16" s="41" t="s">
        <v>28</v>
      </c>
      <c r="C16" s="41"/>
      <c r="D16" s="41"/>
      <c r="E16" s="41"/>
      <c r="F16" s="41"/>
      <c r="G16" s="41"/>
      <c r="H16" s="2">
        <f>ROUND(SUM(H17:H17),2)</f>
        <v>12315.09</v>
      </c>
      <c r="J16" s="30"/>
      <c r="K16" s="30"/>
      <c r="L16" s="15"/>
    </row>
    <row r="17" spans="1:12" ht="24.75">
      <c r="A17" s="3" t="s">
        <v>29</v>
      </c>
      <c r="B17" s="4" t="s">
        <v>30</v>
      </c>
      <c r="C17" s="27" t="s">
        <v>31</v>
      </c>
      <c r="D17" s="4" t="s">
        <v>24</v>
      </c>
      <c r="E17" s="4" t="s">
        <v>32</v>
      </c>
      <c r="F17" s="5">
        <v>1</v>
      </c>
      <c r="G17" s="5">
        <v>12315.09</v>
      </c>
      <c r="H17" s="28">
        <f>ROUND(ROUND(F17,2)*ROUND(G17,2),2)</f>
        <v>12315.09</v>
      </c>
      <c r="J17" s="29">
        <f t="shared" si="3"/>
        <v>12315.09</v>
      </c>
      <c r="K17" s="29">
        <f t="shared" si="4"/>
        <v>12315.09</v>
      </c>
      <c r="L17" s="14">
        <f t="shared" si="5"/>
        <v>0</v>
      </c>
    </row>
    <row r="18" spans="1:12" ht="20.100000000000001" customHeight="1">
      <c r="A18" s="1" t="s">
        <v>33</v>
      </c>
      <c r="B18" s="41" t="s">
        <v>34</v>
      </c>
      <c r="C18" s="41"/>
      <c r="D18" s="41"/>
      <c r="E18" s="41"/>
      <c r="F18" s="41"/>
      <c r="G18" s="41"/>
      <c r="H18" s="2">
        <f>ROUND(SUM(H19:H21),2)</f>
        <v>3792.82</v>
      </c>
      <c r="J18" s="30"/>
      <c r="K18" s="30"/>
      <c r="L18" s="15"/>
    </row>
    <row r="19" spans="1:12" ht="24.75">
      <c r="A19" s="3" t="s">
        <v>35</v>
      </c>
      <c r="B19" s="4" t="s">
        <v>36</v>
      </c>
      <c r="C19" s="27" t="s">
        <v>37</v>
      </c>
      <c r="D19" s="4" t="s">
        <v>13</v>
      </c>
      <c r="E19" s="4" t="s">
        <v>38</v>
      </c>
      <c r="F19" s="5">
        <v>945</v>
      </c>
      <c r="G19" s="5">
        <v>0.69</v>
      </c>
      <c r="H19" s="28">
        <f>ROUND(ROUND(F19,2)*ROUND(G19,2),2)</f>
        <v>652.04999999999995</v>
      </c>
      <c r="J19" s="29">
        <f t="shared" si="3"/>
        <v>0.69</v>
      </c>
      <c r="K19" s="29">
        <f t="shared" si="4"/>
        <v>652.04999999999995</v>
      </c>
      <c r="L19" s="14">
        <f t="shared" si="5"/>
        <v>0</v>
      </c>
    </row>
    <row r="20" spans="1:12" ht="24.75">
      <c r="A20" s="3" t="s">
        <v>39</v>
      </c>
      <c r="B20" s="4" t="s">
        <v>40</v>
      </c>
      <c r="C20" s="27" t="s">
        <v>41</v>
      </c>
      <c r="D20" s="4" t="s">
        <v>13</v>
      </c>
      <c r="E20" s="4" t="s">
        <v>42</v>
      </c>
      <c r="F20" s="5">
        <v>141.75</v>
      </c>
      <c r="G20" s="5">
        <v>7.09</v>
      </c>
      <c r="H20" s="28">
        <f>ROUND(ROUND(F20,2)*ROUND(G20,2),2)</f>
        <v>1005.01</v>
      </c>
      <c r="J20" s="29">
        <f t="shared" si="3"/>
        <v>7.09</v>
      </c>
      <c r="K20" s="29">
        <f t="shared" si="4"/>
        <v>1005.01</v>
      </c>
      <c r="L20" s="14">
        <f t="shared" si="5"/>
        <v>0</v>
      </c>
    </row>
    <row r="21" spans="1:12" ht="16.5">
      <c r="A21" s="3" t="s">
        <v>43</v>
      </c>
      <c r="B21" s="4" t="s">
        <v>44</v>
      </c>
      <c r="C21" s="27" t="s">
        <v>45</v>
      </c>
      <c r="D21" s="4" t="s">
        <v>13</v>
      </c>
      <c r="E21" s="4" t="s">
        <v>46</v>
      </c>
      <c r="F21" s="5">
        <v>864.68</v>
      </c>
      <c r="G21" s="5">
        <v>2.4700000000000002</v>
      </c>
      <c r="H21" s="28">
        <f>ROUND(ROUND(F21,2)*ROUND(G21,2),2)</f>
        <v>2135.7600000000002</v>
      </c>
      <c r="J21" s="29">
        <f t="shared" si="3"/>
        <v>2.4700000000000002</v>
      </c>
      <c r="K21" s="29">
        <f t="shared" si="4"/>
        <v>2135.7600000000002</v>
      </c>
      <c r="L21" s="14">
        <f t="shared" si="5"/>
        <v>0</v>
      </c>
    </row>
    <row r="22" spans="1:12" ht="20.100000000000001" customHeight="1">
      <c r="A22" s="1" t="s">
        <v>47</v>
      </c>
      <c r="B22" s="41" t="s">
        <v>48</v>
      </c>
      <c r="C22" s="41"/>
      <c r="D22" s="41"/>
      <c r="E22" s="41"/>
      <c r="F22" s="41"/>
      <c r="G22" s="41"/>
      <c r="H22" s="2">
        <f>ROUND(SUM(H23:H33),2)</f>
        <v>261726.92</v>
      </c>
      <c r="J22" s="30"/>
      <c r="K22" s="30"/>
      <c r="L22" s="15"/>
    </row>
    <row r="23" spans="1:12" ht="16.5">
      <c r="A23" s="3" t="s">
        <v>49</v>
      </c>
      <c r="B23" s="4" t="s">
        <v>50</v>
      </c>
      <c r="C23" s="27" t="s">
        <v>51</v>
      </c>
      <c r="D23" s="4" t="s">
        <v>24</v>
      </c>
      <c r="E23" s="4" t="s">
        <v>38</v>
      </c>
      <c r="F23" s="5">
        <v>54.09</v>
      </c>
      <c r="G23" s="5">
        <v>886.92</v>
      </c>
      <c r="H23" s="28">
        <f t="shared" ref="H23:H33" si="6">ROUND(ROUND(F23,2)*ROUND(G23,2),2)</f>
        <v>47973.5</v>
      </c>
      <c r="J23" s="29">
        <f t="shared" si="3"/>
        <v>886.92</v>
      </c>
      <c r="K23" s="29">
        <f t="shared" si="4"/>
        <v>47973.5</v>
      </c>
      <c r="L23" s="14">
        <f t="shared" si="5"/>
        <v>0</v>
      </c>
    </row>
    <row r="24" spans="1:12" ht="16.5">
      <c r="A24" s="3" t="s">
        <v>52</v>
      </c>
      <c r="B24" s="4" t="s">
        <v>53</v>
      </c>
      <c r="C24" s="27" t="s">
        <v>54</v>
      </c>
      <c r="D24" s="4" t="s">
        <v>24</v>
      </c>
      <c r="E24" s="4" t="s">
        <v>38</v>
      </c>
      <c r="F24" s="5">
        <v>41.74</v>
      </c>
      <c r="G24" s="5">
        <v>736.59</v>
      </c>
      <c r="H24" s="28">
        <f t="shared" si="6"/>
        <v>30745.27</v>
      </c>
      <c r="J24" s="29">
        <f t="shared" si="3"/>
        <v>736.59</v>
      </c>
      <c r="K24" s="29">
        <f t="shared" si="4"/>
        <v>30745.27</v>
      </c>
      <c r="L24" s="14">
        <f t="shared" si="5"/>
        <v>0</v>
      </c>
    </row>
    <row r="25" spans="1:12" ht="16.5">
      <c r="A25" s="3" t="s">
        <v>55</v>
      </c>
      <c r="B25" s="4" t="s">
        <v>56</v>
      </c>
      <c r="C25" s="27" t="s">
        <v>57</v>
      </c>
      <c r="D25" s="4" t="s">
        <v>24</v>
      </c>
      <c r="E25" s="4" t="s">
        <v>38</v>
      </c>
      <c r="F25" s="5">
        <v>39.200000000000003</v>
      </c>
      <c r="G25" s="5">
        <v>532.80999999999995</v>
      </c>
      <c r="H25" s="28">
        <f t="shared" si="6"/>
        <v>20886.150000000001</v>
      </c>
      <c r="J25" s="29">
        <f t="shared" si="3"/>
        <v>532.80999999999995</v>
      </c>
      <c r="K25" s="29">
        <f t="shared" si="4"/>
        <v>20886.150000000001</v>
      </c>
      <c r="L25" s="14">
        <f t="shared" si="5"/>
        <v>0</v>
      </c>
    </row>
    <row r="26" spans="1:12" ht="16.5">
      <c r="A26" s="3" t="s">
        <v>58</v>
      </c>
      <c r="B26" s="4" t="s">
        <v>59</v>
      </c>
      <c r="C26" s="27" t="s">
        <v>60</v>
      </c>
      <c r="D26" s="4" t="s">
        <v>24</v>
      </c>
      <c r="E26" s="4" t="s">
        <v>38</v>
      </c>
      <c r="F26" s="5">
        <v>83.48</v>
      </c>
      <c r="G26" s="5">
        <v>879.57</v>
      </c>
      <c r="H26" s="28">
        <f t="shared" si="6"/>
        <v>73426.5</v>
      </c>
      <c r="J26" s="29">
        <f t="shared" si="3"/>
        <v>879.57</v>
      </c>
      <c r="K26" s="29">
        <f t="shared" si="4"/>
        <v>73426.5</v>
      </c>
      <c r="L26" s="14">
        <f t="shared" si="5"/>
        <v>0</v>
      </c>
    </row>
    <row r="27" spans="1:12" ht="16.5">
      <c r="A27" s="3" t="s">
        <v>61</v>
      </c>
      <c r="B27" s="4" t="s">
        <v>62</v>
      </c>
      <c r="C27" s="27" t="s">
        <v>63</v>
      </c>
      <c r="D27" s="4" t="s">
        <v>24</v>
      </c>
      <c r="E27" s="4" t="s">
        <v>38</v>
      </c>
      <c r="F27" s="5">
        <v>60.4</v>
      </c>
      <c r="G27" s="5">
        <v>239.09</v>
      </c>
      <c r="H27" s="28">
        <f t="shared" si="6"/>
        <v>14441.04</v>
      </c>
      <c r="J27" s="29">
        <f t="shared" si="3"/>
        <v>239.09</v>
      </c>
      <c r="K27" s="29">
        <f t="shared" si="4"/>
        <v>14441.04</v>
      </c>
      <c r="L27" s="14">
        <f t="shared" si="5"/>
        <v>0</v>
      </c>
    </row>
    <row r="28" spans="1:12" ht="24.75">
      <c r="A28" s="3" t="s">
        <v>64</v>
      </c>
      <c r="B28" s="4" t="s">
        <v>65</v>
      </c>
      <c r="C28" s="27" t="s">
        <v>66</v>
      </c>
      <c r="D28" s="4" t="s">
        <v>24</v>
      </c>
      <c r="E28" s="4" t="s">
        <v>38</v>
      </c>
      <c r="F28" s="5">
        <v>10.35</v>
      </c>
      <c r="G28" s="5">
        <v>422.67</v>
      </c>
      <c r="H28" s="28">
        <f t="shared" si="6"/>
        <v>4374.63</v>
      </c>
      <c r="J28" s="29">
        <f t="shared" si="3"/>
        <v>422.67</v>
      </c>
      <c r="K28" s="29">
        <f t="shared" si="4"/>
        <v>4374.63</v>
      </c>
      <c r="L28" s="14">
        <f t="shared" si="5"/>
        <v>0</v>
      </c>
    </row>
    <row r="29" spans="1:12" ht="24.75">
      <c r="A29" s="3" t="s">
        <v>67</v>
      </c>
      <c r="B29" s="4" t="s">
        <v>68</v>
      </c>
      <c r="C29" s="27" t="s">
        <v>69</v>
      </c>
      <c r="D29" s="4" t="s">
        <v>24</v>
      </c>
      <c r="E29" s="4" t="s">
        <v>32</v>
      </c>
      <c r="F29" s="5">
        <v>1</v>
      </c>
      <c r="G29" s="5">
        <v>9906.24</v>
      </c>
      <c r="H29" s="28">
        <f t="shared" si="6"/>
        <v>9906.24</v>
      </c>
      <c r="J29" s="29">
        <f t="shared" si="3"/>
        <v>9906.24</v>
      </c>
      <c r="K29" s="29">
        <f t="shared" si="4"/>
        <v>9906.24</v>
      </c>
      <c r="L29" s="14">
        <f t="shared" si="5"/>
        <v>0</v>
      </c>
    </row>
    <row r="30" spans="1:12" ht="24.75">
      <c r="A30" s="3" t="s">
        <v>70</v>
      </c>
      <c r="B30" s="4" t="s">
        <v>71</v>
      </c>
      <c r="C30" s="27" t="s">
        <v>72</v>
      </c>
      <c r="D30" s="4" t="s">
        <v>24</v>
      </c>
      <c r="E30" s="4" t="s">
        <v>32</v>
      </c>
      <c r="F30" s="5">
        <v>1</v>
      </c>
      <c r="G30" s="5">
        <v>8040.2</v>
      </c>
      <c r="H30" s="28">
        <f t="shared" si="6"/>
        <v>8040.2</v>
      </c>
      <c r="J30" s="29">
        <f t="shared" si="3"/>
        <v>8040.2</v>
      </c>
      <c r="K30" s="29">
        <f t="shared" si="4"/>
        <v>8040.2</v>
      </c>
      <c r="L30" s="14">
        <f t="shared" si="5"/>
        <v>0</v>
      </c>
    </row>
    <row r="31" spans="1:12" ht="16.5">
      <c r="A31" s="3" t="s">
        <v>73</v>
      </c>
      <c r="B31" s="4" t="s">
        <v>74</v>
      </c>
      <c r="C31" s="27" t="s">
        <v>75</v>
      </c>
      <c r="D31" s="4" t="s">
        <v>13</v>
      </c>
      <c r="E31" s="4" t="s">
        <v>38</v>
      </c>
      <c r="F31" s="5">
        <v>5.12</v>
      </c>
      <c r="G31" s="5">
        <v>198.13</v>
      </c>
      <c r="H31" s="28">
        <f t="shared" si="6"/>
        <v>1014.43</v>
      </c>
      <c r="J31" s="29">
        <f t="shared" si="3"/>
        <v>198.13</v>
      </c>
      <c r="K31" s="29">
        <f t="shared" si="4"/>
        <v>1014.43</v>
      </c>
      <c r="L31" s="14">
        <f t="shared" si="5"/>
        <v>0</v>
      </c>
    </row>
    <row r="32" spans="1:12">
      <c r="A32" s="3" t="s">
        <v>76</v>
      </c>
      <c r="B32" s="4" t="s">
        <v>77</v>
      </c>
      <c r="C32" s="27" t="s">
        <v>78</v>
      </c>
      <c r="D32" s="4" t="s">
        <v>13</v>
      </c>
      <c r="E32" s="4" t="s">
        <v>38</v>
      </c>
      <c r="F32" s="5">
        <v>500</v>
      </c>
      <c r="G32" s="5">
        <v>94.78</v>
      </c>
      <c r="H32" s="28">
        <f t="shared" si="6"/>
        <v>47390</v>
      </c>
      <c r="J32" s="29">
        <f t="shared" si="3"/>
        <v>94.78</v>
      </c>
      <c r="K32" s="29">
        <f t="shared" si="4"/>
        <v>47390</v>
      </c>
      <c r="L32" s="14">
        <f t="shared" si="5"/>
        <v>0</v>
      </c>
    </row>
    <row r="33" spans="1:12" ht="16.5">
      <c r="A33" s="3" t="s">
        <v>79</v>
      </c>
      <c r="B33" s="4" t="s">
        <v>80</v>
      </c>
      <c r="C33" s="27" t="s">
        <v>81</v>
      </c>
      <c r="D33" s="4" t="s">
        <v>13</v>
      </c>
      <c r="E33" s="4" t="s">
        <v>38</v>
      </c>
      <c r="F33" s="5">
        <v>8</v>
      </c>
      <c r="G33" s="5">
        <v>441.12</v>
      </c>
      <c r="H33" s="28">
        <f t="shared" si="6"/>
        <v>3528.96</v>
      </c>
      <c r="J33" s="29">
        <f t="shared" si="3"/>
        <v>441.12</v>
      </c>
      <c r="K33" s="29">
        <f t="shared" si="4"/>
        <v>3528.96</v>
      </c>
      <c r="L33" s="14">
        <f t="shared" si="5"/>
        <v>0</v>
      </c>
    </row>
    <row r="34" spans="1:12" ht="20.100000000000001" customHeight="1">
      <c r="A34" s="1" t="s">
        <v>82</v>
      </c>
      <c r="B34" s="41" t="s">
        <v>83</v>
      </c>
      <c r="C34" s="41"/>
      <c r="D34" s="41"/>
      <c r="E34" s="41"/>
      <c r="F34" s="41"/>
      <c r="G34" s="41"/>
      <c r="H34" s="2">
        <f>ROUND(SUM(H35:H35),2)</f>
        <v>8206.7999999999993</v>
      </c>
      <c r="J34" s="30"/>
      <c r="K34" s="30"/>
      <c r="L34" s="15"/>
    </row>
    <row r="35" spans="1:12" ht="16.5">
      <c r="A35" s="3" t="s">
        <v>84</v>
      </c>
      <c r="B35" s="4" t="s">
        <v>85</v>
      </c>
      <c r="C35" s="27" t="s">
        <v>86</v>
      </c>
      <c r="D35" s="4" t="s">
        <v>13</v>
      </c>
      <c r="E35" s="4" t="s">
        <v>87</v>
      </c>
      <c r="F35" s="5">
        <v>120</v>
      </c>
      <c r="G35" s="5">
        <v>68.39</v>
      </c>
      <c r="H35" s="28">
        <f>ROUND(ROUND(F35,2)*ROUND(G35,2),2)</f>
        <v>8206.7999999999993</v>
      </c>
      <c r="J35" s="29">
        <f t="shared" si="3"/>
        <v>68.39</v>
      </c>
      <c r="K35" s="29">
        <f t="shared" si="4"/>
        <v>8206.7999999999993</v>
      </c>
      <c r="L35" s="14">
        <f t="shared" si="5"/>
        <v>0</v>
      </c>
    </row>
    <row r="36" spans="1:12" ht="20.100000000000001" customHeight="1">
      <c r="A36" s="1" t="s">
        <v>88</v>
      </c>
      <c r="B36" s="41" t="s">
        <v>89</v>
      </c>
      <c r="C36" s="41"/>
      <c r="D36" s="41"/>
      <c r="E36" s="41"/>
      <c r="F36" s="41"/>
      <c r="G36" s="41"/>
      <c r="H36" s="2">
        <f>ROUND(H37+H43+H50,2)</f>
        <v>103264.59</v>
      </c>
      <c r="J36" s="30"/>
      <c r="K36" s="30"/>
      <c r="L36" s="15"/>
    </row>
    <row r="37" spans="1:12" ht="20.100000000000001" customHeight="1">
      <c r="A37" s="1" t="s">
        <v>90</v>
      </c>
      <c r="B37" s="41" t="s">
        <v>91</v>
      </c>
      <c r="C37" s="41"/>
      <c r="D37" s="41"/>
      <c r="E37" s="41"/>
      <c r="F37" s="41"/>
      <c r="G37" s="41"/>
      <c r="H37" s="2">
        <f>ROUND(SUM(H38:H42),2)</f>
        <v>22466.22</v>
      </c>
      <c r="J37" s="30"/>
      <c r="K37" s="30"/>
      <c r="L37" s="15"/>
    </row>
    <row r="38" spans="1:12" ht="16.5">
      <c r="A38" s="3" t="s">
        <v>92</v>
      </c>
      <c r="B38" s="4" t="s">
        <v>93</v>
      </c>
      <c r="C38" s="27" t="s">
        <v>94</v>
      </c>
      <c r="D38" s="4" t="s">
        <v>13</v>
      </c>
      <c r="E38" s="4" t="s">
        <v>42</v>
      </c>
      <c r="F38" s="5">
        <v>81.069999999999993</v>
      </c>
      <c r="G38" s="5">
        <v>103.78</v>
      </c>
      <c r="H38" s="28">
        <f>ROUND(ROUND(F38,2)*ROUND(G38,2),2)</f>
        <v>8413.44</v>
      </c>
      <c r="J38" s="29">
        <f t="shared" si="3"/>
        <v>103.78</v>
      </c>
      <c r="K38" s="29">
        <f t="shared" si="4"/>
        <v>8413.44</v>
      </c>
      <c r="L38" s="14">
        <f t="shared" si="5"/>
        <v>0</v>
      </c>
    </row>
    <row r="39" spans="1:12" ht="16.5">
      <c r="A39" s="3" t="s">
        <v>95</v>
      </c>
      <c r="B39" s="4" t="s">
        <v>96</v>
      </c>
      <c r="C39" s="27" t="s">
        <v>97</v>
      </c>
      <c r="D39" s="4" t="s">
        <v>13</v>
      </c>
      <c r="E39" s="4" t="s">
        <v>42</v>
      </c>
      <c r="F39" s="5">
        <v>81.2</v>
      </c>
      <c r="G39" s="5">
        <v>114.04</v>
      </c>
      <c r="H39" s="28">
        <f>ROUND(ROUND(F39,2)*ROUND(G39,2),2)</f>
        <v>9260.0499999999993</v>
      </c>
      <c r="J39" s="29">
        <f t="shared" si="3"/>
        <v>114.04</v>
      </c>
      <c r="K39" s="29">
        <f t="shared" si="4"/>
        <v>9260.0499999999993</v>
      </c>
      <c r="L39" s="14">
        <f t="shared" si="5"/>
        <v>0</v>
      </c>
    </row>
    <row r="40" spans="1:12" ht="16.5">
      <c r="A40" s="3" t="s">
        <v>98</v>
      </c>
      <c r="B40" s="4" t="s">
        <v>99</v>
      </c>
      <c r="C40" s="27" t="s">
        <v>100</v>
      </c>
      <c r="D40" s="4" t="s">
        <v>13</v>
      </c>
      <c r="E40" s="4" t="s">
        <v>42</v>
      </c>
      <c r="F40" s="5">
        <v>139.34</v>
      </c>
      <c r="G40" s="5">
        <v>29.29</v>
      </c>
      <c r="H40" s="28">
        <f>ROUND(ROUND(F40,2)*ROUND(G40,2),2)</f>
        <v>4081.27</v>
      </c>
      <c r="J40" s="29">
        <f t="shared" si="3"/>
        <v>29.29</v>
      </c>
      <c r="K40" s="29">
        <f t="shared" si="4"/>
        <v>4081.27</v>
      </c>
      <c r="L40" s="14">
        <f t="shared" si="5"/>
        <v>0</v>
      </c>
    </row>
    <row r="41" spans="1:12" ht="24.75">
      <c r="A41" s="3" t="s">
        <v>101</v>
      </c>
      <c r="B41" s="4" t="s">
        <v>40</v>
      </c>
      <c r="C41" s="27" t="s">
        <v>41</v>
      </c>
      <c r="D41" s="4" t="s">
        <v>13</v>
      </c>
      <c r="E41" s="4" t="s">
        <v>42</v>
      </c>
      <c r="F41" s="5">
        <v>32.11</v>
      </c>
      <c r="G41" s="5">
        <v>7.09</v>
      </c>
      <c r="H41" s="28">
        <f>ROUND(ROUND(F41,2)*ROUND(G41,2),2)</f>
        <v>227.66</v>
      </c>
      <c r="J41" s="29">
        <f t="shared" si="3"/>
        <v>7.09</v>
      </c>
      <c r="K41" s="29">
        <f t="shared" si="4"/>
        <v>227.66</v>
      </c>
      <c r="L41" s="14">
        <f t="shared" si="5"/>
        <v>0</v>
      </c>
    </row>
    <row r="42" spans="1:12" ht="16.5">
      <c r="A42" s="3" t="s">
        <v>102</v>
      </c>
      <c r="B42" s="4" t="s">
        <v>44</v>
      </c>
      <c r="C42" s="27" t="s">
        <v>45</v>
      </c>
      <c r="D42" s="4" t="s">
        <v>13</v>
      </c>
      <c r="E42" s="4" t="s">
        <v>46</v>
      </c>
      <c r="F42" s="5">
        <v>195.87</v>
      </c>
      <c r="G42" s="5">
        <v>2.4700000000000002</v>
      </c>
      <c r="H42" s="28">
        <f>ROUND(ROUND(F42,2)*ROUND(G42,2),2)</f>
        <v>483.8</v>
      </c>
      <c r="J42" s="29">
        <f t="shared" si="3"/>
        <v>2.4700000000000002</v>
      </c>
      <c r="K42" s="29">
        <f t="shared" si="4"/>
        <v>483.8</v>
      </c>
      <c r="L42" s="14">
        <f t="shared" si="5"/>
        <v>0</v>
      </c>
    </row>
    <row r="43" spans="1:12" ht="20.100000000000001" customHeight="1">
      <c r="A43" s="1" t="s">
        <v>103</v>
      </c>
      <c r="B43" s="41" t="s">
        <v>104</v>
      </c>
      <c r="C43" s="41"/>
      <c r="D43" s="41"/>
      <c r="E43" s="41"/>
      <c r="F43" s="41"/>
      <c r="G43" s="41"/>
      <c r="H43" s="2">
        <f>ROUND(SUM(H44:H49),2)</f>
        <v>26892.639999999999</v>
      </c>
      <c r="J43" s="30"/>
      <c r="K43" s="30"/>
      <c r="L43" s="15"/>
    </row>
    <row r="44" spans="1:12" ht="16.5">
      <c r="A44" s="3" t="s">
        <v>105</v>
      </c>
      <c r="B44" s="4" t="s">
        <v>106</v>
      </c>
      <c r="C44" s="27" t="s">
        <v>107</v>
      </c>
      <c r="D44" s="4" t="s">
        <v>13</v>
      </c>
      <c r="E44" s="4" t="s">
        <v>38</v>
      </c>
      <c r="F44" s="5">
        <v>38.75</v>
      </c>
      <c r="G44" s="5">
        <v>200.34</v>
      </c>
      <c r="H44" s="28">
        <f t="shared" ref="H44:H49" si="7">ROUND(ROUND(F44,2)*ROUND(G44,2),2)</f>
        <v>7763.18</v>
      </c>
      <c r="J44" s="29">
        <f t="shared" si="3"/>
        <v>200.34</v>
      </c>
      <c r="K44" s="29">
        <f t="shared" si="4"/>
        <v>7763.18</v>
      </c>
      <c r="L44" s="14">
        <f t="shared" si="5"/>
        <v>0</v>
      </c>
    </row>
    <row r="45" spans="1:12" ht="16.5">
      <c r="A45" s="3" t="s">
        <v>108</v>
      </c>
      <c r="B45" s="4" t="s">
        <v>109</v>
      </c>
      <c r="C45" s="27" t="s">
        <v>110</v>
      </c>
      <c r="D45" s="4" t="s">
        <v>13</v>
      </c>
      <c r="E45" s="4" t="s">
        <v>38</v>
      </c>
      <c r="F45" s="5">
        <v>47.05</v>
      </c>
      <c r="G45" s="5">
        <v>44.08</v>
      </c>
      <c r="H45" s="28">
        <f t="shared" si="7"/>
        <v>2073.96</v>
      </c>
      <c r="J45" s="29">
        <f t="shared" si="3"/>
        <v>44.08</v>
      </c>
      <c r="K45" s="29">
        <f t="shared" si="4"/>
        <v>2073.96</v>
      </c>
      <c r="L45" s="14">
        <f t="shared" si="5"/>
        <v>0</v>
      </c>
    </row>
    <row r="46" spans="1:12" ht="16.5">
      <c r="A46" s="3" t="s">
        <v>111</v>
      </c>
      <c r="B46" s="4" t="s">
        <v>112</v>
      </c>
      <c r="C46" s="27" t="s">
        <v>113</v>
      </c>
      <c r="D46" s="4" t="s">
        <v>13</v>
      </c>
      <c r="E46" s="4" t="s">
        <v>42</v>
      </c>
      <c r="F46" s="5">
        <v>11.85</v>
      </c>
      <c r="G46" s="5">
        <v>748.52</v>
      </c>
      <c r="H46" s="28">
        <f t="shared" si="7"/>
        <v>8869.9599999999991</v>
      </c>
      <c r="J46" s="29">
        <f t="shared" si="3"/>
        <v>748.52</v>
      </c>
      <c r="K46" s="29">
        <f t="shared" si="4"/>
        <v>8869.9599999999991</v>
      </c>
      <c r="L46" s="14">
        <f t="shared" si="5"/>
        <v>0</v>
      </c>
    </row>
    <row r="47" spans="1:12" ht="16.5">
      <c r="A47" s="3" t="s">
        <v>114</v>
      </c>
      <c r="B47" s="4" t="s">
        <v>115</v>
      </c>
      <c r="C47" s="27" t="s">
        <v>116</v>
      </c>
      <c r="D47" s="4" t="s">
        <v>13</v>
      </c>
      <c r="E47" s="4" t="s">
        <v>117</v>
      </c>
      <c r="F47" s="5">
        <v>77.73</v>
      </c>
      <c r="G47" s="5">
        <v>16.8</v>
      </c>
      <c r="H47" s="28">
        <f t="shared" si="7"/>
        <v>1305.8599999999999</v>
      </c>
      <c r="J47" s="29">
        <f t="shared" si="3"/>
        <v>16.8</v>
      </c>
      <c r="K47" s="29">
        <f t="shared" si="4"/>
        <v>1305.8599999999999</v>
      </c>
      <c r="L47" s="14">
        <f t="shared" si="5"/>
        <v>0</v>
      </c>
    </row>
    <row r="48" spans="1:12" ht="16.5">
      <c r="A48" s="3" t="s">
        <v>118</v>
      </c>
      <c r="B48" s="4" t="s">
        <v>119</v>
      </c>
      <c r="C48" s="27" t="s">
        <v>120</v>
      </c>
      <c r="D48" s="4" t="s">
        <v>13</v>
      </c>
      <c r="E48" s="4" t="s">
        <v>117</v>
      </c>
      <c r="F48" s="5">
        <v>463.45</v>
      </c>
      <c r="G48" s="5">
        <v>13.74</v>
      </c>
      <c r="H48" s="28">
        <f t="shared" si="7"/>
        <v>6367.8</v>
      </c>
      <c r="J48" s="29">
        <f t="shared" si="3"/>
        <v>13.74</v>
      </c>
      <c r="K48" s="29">
        <f t="shared" si="4"/>
        <v>6367.8</v>
      </c>
      <c r="L48" s="14">
        <f t="shared" si="5"/>
        <v>0</v>
      </c>
    </row>
    <row r="49" spans="1:12" ht="16.5">
      <c r="A49" s="3" t="s">
        <v>121</v>
      </c>
      <c r="B49" s="4" t="s">
        <v>122</v>
      </c>
      <c r="C49" s="27" t="s">
        <v>123</v>
      </c>
      <c r="D49" s="4" t="s">
        <v>13</v>
      </c>
      <c r="E49" s="4" t="s">
        <v>117</v>
      </c>
      <c r="F49" s="5">
        <v>44.09</v>
      </c>
      <c r="G49" s="5">
        <v>11.61</v>
      </c>
      <c r="H49" s="28">
        <f t="shared" si="7"/>
        <v>511.88</v>
      </c>
      <c r="J49" s="29">
        <f t="shared" si="3"/>
        <v>11.61</v>
      </c>
      <c r="K49" s="29">
        <f t="shared" si="4"/>
        <v>511.88</v>
      </c>
      <c r="L49" s="14">
        <f t="shared" si="5"/>
        <v>0</v>
      </c>
    </row>
    <row r="50" spans="1:12" ht="20.100000000000001" customHeight="1">
      <c r="A50" s="1" t="s">
        <v>124</v>
      </c>
      <c r="B50" s="41" t="s">
        <v>125</v>
      </c>
      <c r="C50" s="41"/>
      <c r="D50" s="41"/>
      <c r="E50" s="41"/>
      <c r="F50" s="41"/>
      <c r="G50" s="41"/>
      <c r="H50" s="2">
        <f>ROUND(SUM(H51:H56),2)</f>
        <v>53905.73</v>
      </c>
      <c r="J50" s="30"/>
      <c r="K50" s="30"/>
      <c r="L50" s="15"/>
    </row>
    <row r="51" spans="1:12" ht="16.5">
      <c r="A51" s="3" t="s">
        <v>126</v>
      </c>
      <c r="B51" s="4" t="s">
        <v>127</v>
      </c>
      <c r="C51" s="27" t="s">
        <v>128</v>
      </c>
      <c r="D51" s="4" t="s">
        <v>13</v>
      </c>
      <c r="E51" s="4" t="s">
        <v>38</v>
      </c>
      <c r="F51" s="5">
        <v>147.75</v>
      </c>
      <c r="G51" s="5">
        <v>75.78</v>
      </c>
      <c r="H51" s="28">
        <f t="shared" ref="H51:H56" si="8">ROUND(ROUND(F51,2)*ROUND(G51,2),2)</f>
        <v>11196.5</v>
      </c>
      <c r="J51" s="29">
        <f t="shared" si="3"/>
        <v>75.78</v>
      </c>
      <c r="K51" s="29">
        <f t="shared" si="4"/>
        <v>11196.5</v>
      </c>
      <c r="L51" s="14">
        <f t="shared" si="5"/>
        <v>0</v>
      </c>
    </row>
    <row r="52" spans="1:12" ht="24.75">
      <c r="A52" s="3" t="s">
        <v>129</v>
      </c>
      <c r="B52" s="4" t="s">
        <v>130</v>
      </c>
      <c r="C52" s="27" t="s">
        <v>131</v>
      </c>
      <c r="D52" s="4" t="s">
        <v>13</v>
      </c>
      <c r="E52" s="4" t="s">
        <v>42</v>
      </c>
      <c r="F52" s="5">
        <v>11.08</v>
      </c>
      <c r="G52" s="5">
        <v>714.52</v>
      </c>
      <c r="H52" s="28">
        <f t="shared" si="8"/>
        <v>7916.88</v>
      </c>
      <c r="J52" s="29">
        <f t="shared" si="3"/>
        <v>714.52</v>
      </c>
      <c r="K52" s="29">
        <f t="shared" si="4"/>
        <v>7916.88</v>
      </c>
      <c r="L52" s="14">
        <f t="shared" si="5"/>
        <v>0</v>
      </c>
    </row>
    <row r="53" spans="1:12" ht="16.5">
      <c r="A53" s="3" t="s">
        <v>132</v>
      </c>
      <c r="B53" s="4" t="s">
        <v>133</v>
      </c>
      <c r="C53" s="27" t="s">
        <v>134</v>
      </c>
      <c r="D53" s="4" t="s">
        <v>13</v>
      </c>
      <c r="E53" s="4" t="s">
        <v>117</v>
      </c>
      <c r="F53" s="5">
        <v>208.73</v>
      </c>
      <c r="G53" s="5">
        <v>18.29</v>
      </c>
      <c r="H53" s="28">
        <f t="shared" si="8"/>
        <v>3817.67</v>
      </c>
      <c r="J53" s="29">
        <f t="shared" si="3"/>
        <v>18.29</v>
      </c>
      <c r="K53" s="29">
        <f t="shared" si="4"/>
        <v>3817.67</v>
      </c>
      <c r="L53" s="14">
        <f t="shared" si="5"/>
        <v>0</v>
      </c>
    </row>
    <row r="54" spans="1:12" ht="16.5">
      <c r="A54" s="3" t="s">
        <v>135</v>
      </c>
      <c r="B54" s="4" t="s">
        <v>136</v>
      </c>
      <c r="C54" s="27" t="s">
        <v>137</v>
      </c>
      <c r="D54" s="4" t="s">
        <v>13</v>
      </c>
      <c r="E54" s="4" t="s">
        <v>117</v>
      </c>
      <c r="F54" s="5">
        <v>74.09</v>
      </c>
      <c r="G54" s="5">
        <v>15.45</v>
      </c>
      <c r="H54" s="28">
        <f t="shared" si="8"/>
        <v>1144.69</v>
      </c>
      <c r="J54" s="29">
        <f t="shared" si="3"/>
        <v>15.45</v>
      </c>
      <c r="K54" s="29">
        <f t="shared" si="4"/>
        <v>1144.69</v>
      </c>
      <c r="L54" s="14">
        <f t="shared" si="5"/>
        <v>0</v>
      </c>
    </row>
    <row r="55" spans="1:12" ht="16.5">
      <c r="A55" s="3" t="s">
        <v>138</v>
      </c>
      <c r="B55" s="4" t="s">
        <v>119</v>
      </c>
      <c r="C55" s="27" t="s">
        <v>120</v>
      </c>
      <c r="D55" s="4" t="s">
        <v>13</v>
      </c>
      <c r="E55" s="4" t="s">
        <v>117</v>
      </c>
      <c r="F55" s="5">
        <v>2054.73</v>
      </c>
      <c r="G55" s="5">
        <v>13.74</v>
      </c>
      <c r="H55" s="28">
        <f t="shared" si="8"/>
        <v>28231.99</v>
      </c>
      <c r="J55" s="29">
        <f t="shared" si="3"/>
        <v>13.74</v>
      </c>
      <c r="K55" s="29">
        <f t="shared" si="4"/>
        <v>28231.99</v>
      </c>
      <c r="L55" s="14">
        <f t="shared" si="5"/>
        <v>0</v>
      </c>
    </row>
    <row r="56" spans="1:12" ht="16.5">
      <c r="A56" s="3" t="s">
        <v>139</v>
      </c>
      <c r="B56" s="4" t="s">
        <v>122</v>
      </c>
      <c r="C56" s="27" t="s">
        <v>123</v>
      </c>
      <c r="D56" s="4" t="s">
        <v>13</v>
      </c>
      <c r="E56" s="4" t="s">
        <v>117</v>
      </c>
      <c r="F56" s="5">
        <v>137.63999999999999</v>
      </c>
      <c r="G56" s="5">
        <v>11.61</v>
      </c>
      <c r="H56" s="28">
        <f t="shared" si="8"/>
        <v>1598</v>
      </c>
      <c r="J56" s="29">
        <f t="shared" si="3"/>
        <v>11.61</v>
      </c>
      <c r="K56" s="29">
        <f t="shared" si="4"/>
        <v>1598</v>
      </c>
      <c r="L56" s="14">
        <f t="shared" si="5"/>
        <v>0</v>
      </c>
    </row>
    <row r="57" spans="1:12" ht="20.100000000000001" customHeight="1">
      <c r="A57" s="1" t="s">
        <v>140</v>
      </c>
      <c r="B57" s="41" t="s">
        <v>141</v>
      </c>
      <c r="C57" s="41"/>
      <c r="D57" s="41"/>
      <c r="E57" s="41"/>
      <c r="F57" s="41"/>
      <c r="G57" s="41"/>
      <c r="H57" s="2">
        <f>ROUND(H58+H66+H75+H82+H91+H102,2)</f>
        <v>328424.31</v>
      </c>
      <c r="J57" s="30"/>
      <c r="K57" s="30"/>
      <c r="L57" s="15"/>
    </row>
    <row r="58" spans="1:12" ht="20.100000000000001" customHeight="1">
      <c r="A58" s="1" t="s">
        <v>142</v>
      </c>
      <c r="B58" s="41" t="s">
        <v>143</v>
      </c>
      <c r="C58" s="41"/>
      <c r="D58" s="41"/>
      <c r="E58" s="41"/>
      <c r="F58" s="41"/>
      <c r="G58" s="41"/>
      <c r="H58" s="2">
        <f>ROUND(SUM(H59:H65),2)</f>
        <v>49881.1</v>
      </c>
      <c r="J58" s="30"/>
      <c r="K58" s="30"/>
      <c r="L58" s="15"/>
    </row>
    <row r="59" spans="1:12" ht="16.5">
      <c r="A59" s="3" t="s">
        <v>144</v>
      </c>
      <c r="B59" s="4" t="s">
        <v>145</v>
      </c>
      <c r="C59" s="27" t="s">
        <v>146</v>
      </c>
      <c r="D59" s="4" t="s">
        <v>13</v>
      </c>
      <c r="E59" s="4" t="s">
        <v>38</v>
      </c>
      <c r="F59" s="5">
        <v>109.74</v>
      </c>
      <c r="G59" s="5">
        <v>153.21</v>
      </c>
      <c r="H59" s="28">
        <f t="shared" ref="H59:H65" si="9">ROUND(ROUND(F59,2)*ROUND(G59,2),2)</f>
        <v>16813.27</v>
      </c>
      <c r="J59" s="29">
        <f t="shared" si="3"/>
        <v>153.21</v>
      </c>
      <c r="K59" s="29">
        <f t="shared" si="4"/>
        <v>16813.27</v>
      </c>
      <c r="L59" s="14">
        <f t="shared" si="5"/>
        <v>0</v>
      </c>
    </row>
    <row r="60" spans="1:12" ht="24.75">
      <c r="A60" s="3" t="s">
        <v>147</v>
      </c>
      <c r="B60" s="4" t="s">
        <v>148</v>
      </c>
      <c r="C60" s="27" t="s">
        <v>149</v>
      </c>
      <c r="D60" s="4" t="s">
        <v>13</v>
      </c>
      <c r="E60" s="4" t="s">
        <v>38</v>
      </c>
      <c r="F60" s="5">
        <v>85.46</v>
      </c>
      <c r="G60" s="5">
        <v>109.34</v>
      </c>
      <c r="H60" s="28">
        <f t="shared" si="9"/>
        <v>9344.2000000000007</v>
      </c>
      <c r="J60" s="29">
        <f t="shared" si="3"/>
        <v>109.34</v>
      </c>
      <c r="K60" s="29">
        <f t="shared" si="4"/>
        <v>9344.2000000000007</v>
      </c>
      <c r="L60" s="14">
        <f t="shared" si="5"/>
        <v>0</v>
      </c>
    </row>
    <row r="61" spans="1:12" ht="16.5">
      <c r="A61" s="3" t="s">
        <v>150</v>
      </c>
      <c r="B61" s="4" t="s">
        <v>151</v>
      </c>
      <c r="C61" s="27" t="s">
        <v>152</v>
      </c>
      <c r="D61" s="4" t="s">
        <v>13</v>
      </c>
      <c r="E61" s="4" t="s">
        <v>42</v>
      </c>
      <c r="F61" s="5">
        <v>12.73</v>
      </c>
      <c r="G61" s="5">
        <v>647.77</v>
      </c>
      <c r="H61" s="28">
        <f t="shared" si="9"/>
        <v>8246.11</v>
      </c>
      <c r="J61" s="29">
        <f t="shared" si="3"/>
        <v>647.77</v>
      </c>
      <c r="K61" s="29">
        <f t="shared" si="4"/>
        <v>8246.11</v>
      </c>
      <c r="L61" s="14">
        <f t="shared" si="5"/>
        <v>0</v>
      </c>
    </row>
    <row r="62" spans="1:12" ht="16.5">
      <c r="A62" s="3" t="s">
        <v>153</v>
      </c>
      <c r="B62" s="4" t="s">
        <v>154</v>
      </c>
      <c r="C62" s="27" t="s">
        <v>155</v>
      </c>
      <c r="D62" s="4" t="s">
        <v>13</v>
      </c>
      <c r="E62" s="4" t="s">
        <v>117</v>
      </c>
      <c r="F62" s="5">
        <v>200.18</v>
      </c>
      <c r="G62" s="5">
        <v>15.35</v>
      </c>
      <c r="H62" s="28">
        <f t="shared" si="9"/>
        <v>3072.76</v>
      </c>
      <c r="J62" s="29">
        <f t="shared" si="3"/>
        <v>15.35</v>
      </c>
      <c r="K62" s="29">
        <f t="shared" si="4"/>
        <v>3072.76</v>
      </c>
      <c r="L62" s="14">
        <f t="shared" si="5"/>
        <v>0</v>
      </c>
    </row>
    <row r="63" spans="1:12" ht="16.5">
      <c r="A63" s="3" t="s">
        <v>156</v>
      </c>
      <c r="B63" s="4" t="s">
        <v>157</v>
      </c>
      <c r="C63" s="27" t="s">
        <v>158</v>
      </c>
      <c r="D63" s="4" t="s">
        <v>13</v>
      </c>
      <c r="E63" s="4" t="s">
        <v>117</v>
      </c>
      <c r="F63" s="5">
        <v>97.18</v>
      </c>
      <c r="G63" s="5">
        <v>11.84</v>
      </c>
      <c r="H63" s="28">
        <f t="shared" si="9"/>
        <v>1150.6099999999999</v>
      </c>
      <c r="J63" s="29">
        <f t="shared" si="3"/>
        <v>11.84</v>
      </c>
      <c r="K63" s="29">
        <f t="shared" si="4"/>
        <v>1150.6099999999999</v>
      </c>
      <c r="L63" s="14">
        <f t="shared" si="5"/>
        <v>0</v>
      </c>
    </row>
    <row r="64" spans="1:12" ht="16.5">
      <c r="A64" s="3" t="s">
        <v>159</v>
      </c>
      <c r="B64" s="4" t="s">
        <v>160</v>
      </c>
      <c r="C64" s="27" t="s">
        <v>161</v>
      </c>
      <c r="D64" s="4" t="s">
        <v>13</v>
      </c>
      <c r="E64" s="4" t="s">
        <v>117</v>
      </c>
      <c r="F64" s="5">
        <v>583</v>
      </c>
      <c r="G64" s="5">
        <v>9.91</v>
      </c>
      <c r="H64" s="28">
        <f t="shared" si="9"/>
        <v>5777.53</v>
      </c>
      <c r="J64" s="29">
        <f t="shared" si="3"/>
        <v>9.91</v>
      </c>
      <c r="K64" s="29">
        <f t="shared" si="4"/>
        <v>5777.53</v>
      </c>
      <c r="L64" s="14">
        <f t="shared" si="5"/>
        <v>0</v>
      </c>
    </row>
    <row r="65" spans="1:12" ht="16.5">
      <c r="A65" s="3" t="s">
        <v>162</v>
      </c>
      <c r="B65" s="4" t="s">
        <v>163</v>
      </c>
      <c r="C65" s="27" t="s">
        <v>164</v>
      </c>
      <c r="D65" s="4" t="s">
        <v>13</v>
      </c>
      <c r="E65" s="4" t="s">
        <v>117</v>
      </c>
      <c r="F65" s="5">
        <v>572.27</v>
      </c>
      <c r="G65" s="5">
        <v>9.57</v>
      </c>
      <c r="H65" s="28">
        <f t="shared" si="9"/>
        <v>5476.62</v>
      </c>
      <c r="J65" s="29">
        <f t="shared" si="3"/>
        <v>9.57</v>
      </c>
      <c r="K65" s="29">
        <f t="shared" si="4"/>
        <v>5476.62</v>
      </c>
      <c r="L65" s="14">
        <f t="shared" si="5"/>
        <v>0</v>
      </c>
    </row>
    <row r="66" spans="1:12" ht="20.100000000000001" customHeight="1">
      <c r="A66" s="1" t="s">
        <v>165</v>
      </c>
      <c r="B66" s="41" t="s">
        <v>166</v>
      </c>
      <c r="C66" s="41"/>
      <c r="D66" s="41"/>
      <c r="E66" s="41"/>
      <c r="F66" s="41"/>
      <c r="G66" s="41"/>
      <c r="H66" s="2">
        <f>ROUND(SUM(H67:H74),2)</f>
        <v>40281.919999999998</v>
      </c>
      <c r="J66" s="30"/>
      <c r="K66" s="30"/>
      <c r="L66" s="15"/>
    </row>
    <row r="67" spans="1:12" ht="24.75">
      <c r="A67" s="3" t="s">
        <v>167</v>
      </c>
      <c r="B67" s="4" t="s">
        <v>168</v>
      </c>
      <c r="C67" s="27" t="s">
        <v>169</v>
      </c>
      <c r="D67" s="4" t="s">
        <v>13</v>
      </c>
      <c r="E67" s="4" t="s">
        <v>38</v>
      </c>
      <c r="F67" s="5">
        <v>152.01</v>
      </c>
      <c r="G67" s="5">
        <v>150</v>
      </c>
      <c r="H67" s="28">
        <f t="shared" ref="H67:H74" si="10">ROUND(ROUND(F67,2)*ROUND(G67,2),2)</f>
        <v>22801.5</v>
      </c>
      <c r="J67" s="29">
        <f t="shared" si="3"/>
        <v>150</v>
      </c>
      <c r="K67" s="29">
        <f t="shared" si="4"/>
        <v>22801.5</v>
      </c>
      <c r="L67" s="14">
        <f t="shared" si="5"/>
        <v>0</v>
      </c>
    </row>
    <row r="68" spans="1:12" ht="24.75">
      <c r="A68" s="3" t="s">
        <v>170</v>
      </c>
      <c r="B68" s="4" t="s">
        <v>171</v>
      </c>
      <c r="C68" s="27" t="s">
        <v>172</v>
      </c>
      <c r="D68" s="4" t="s">
        <v>13</v>
      </c>
      <c r="E68" s="4" t="s">
        <v>42</v>
      </c>
      <c r="F68" s="5">
        <v>9.9700000000000006</v>
      </c>
      <c r="G68" s="5">
        <v>649.66</v>
      </c>
      <c r="H68" s="28">
        <f t="shared" si="10"/>
        <v>6477.11</v>
      </c>
      <c r="J68" s="29">
        <f t="shared" si="3"/>
        <v>649.66</v>
      </c>
      <c r="K68" s="29">
        <f t="shared" si="4"/>
        <v>6477.11</v>
      </c>
      <c r="L68" s="14">
        <f t="shared" si="5"/>
        <v>0</v>
      </c>
    </row>
    <row r="69" spans="1:12" ht="16.5">
      <c r="A69" s="3" t="s">
        <v>173</v>
      </c>
      <c r="B69" s="4" t="s">
        <v>154</v>
      </c>
      <c r="C69" s="27" t="s">
        <v>155</v>
      </c>
      <c r="D69" s="4" t="s">
        <v>13</v>
      </c>
      <c r="E69" s="4" t="s">
        <v>117</v>
      </c>
      <c r="F69" s="5">
        <v>184.64</v>
      </c>
      <c r="G69" s="5">
        <v>15.35</v>
      </c>
      <c r="H69" s="28">
        <f t="shared" si="10"/>
        <v>2834.22</v>
      </c>
      <c r="J69" s="29">
        <f t="shared" si="3"/>
        <v>15.35</v>
      </c>
      <c r="K69" s="29">
        <f t="shared" si="4"/>
        <v>2834.22</v>
      </c>
      <c r="L69" s="14">
        <f t="shared" si="5"/>
        <v>0</v>
      </c>
    </row>
    <row r="70" spans="1:12" ht="16.5">
      <c r="A70" s="3" t="s">
        <v>174</v>
      </c>
      <c r="B70" s="4" t="s">
        <v>175</v>
      </c>
      <c r="C70" s="27" t="s">
        <v>176</v>
      </c>
      <c r="D70" s="4" t="s">
        <v>13</v>
      </c>
      <c r="E70" s="4" t="s">
        <v>117</v>
      </c>
      <c r="F70" s="5">
        <v>10</v>
      </c>
      <c r="G70" s="5">
        <v>14.31</v>
      </c>
      <c r="H70" s="28">
        <f t="shared" si="10"/>
        <v>143.1</v>
      </c>
      <c r="J70" s="29">
        <f t="shared" si="3"/>
        <v>14.31</v>
      </c>
      <c r="K70" s="29">
        <f t="shared" si="4"/>
        <v>143.1</v>
      </c>
      <c r="L70" s="14">
        <f t="shared" si="5"/>
        <v>0</v>
      </c>
    </row>
    <row r="71" spans="1:12" ht="16.5">
      <c r="A71" s="3" t="s">
        <v>177</v>
      </c>
      <c r="B71" s="4" t="s">
        <v>178</v>
      </c>
      <c r="C71" s="27" t="s">
        <v>179</v>
      </c>
      <c r="D71" s="4" t="s">
        <v>13</v>
      </c>
      <c r="E71" s="4" t="s">
        <v>117</v>
      </c>
      <c r="F71" s="5">
        <v>47</v>
      </c>
      <c r="G71" s="5">
        <v>13.32</v>
      </c>
      <c r="H71" s="28">
        <f t="shared" si="10"/>
        <v>626.04</v>
      </c>
      <c r="J71" s="29">
        <f t="shared" si="3"/>
        <v>13.32</v>
      </c>
      <c r="K71" s="29">
        <f t="shared" si="4"/>
        <v>626.04</v>
      </c>
      <c r="L71" s="14">
        <f t="shared" si="5"/>
        <v>0</v>
      </c>
    </row>
    <row r="72" spans="1:12" ht="16.5">
      <c r="A72" s="3" t="s">
        <v>180</v>
      </c>
      <c r="B72" s="4" t="s">
        <v>157</v>
      </c>
      <c r="C72" s="27" t="s">
        <v>158</v>
      </c>
      <c r="D72" s="4" t="s">
        <v>13</v>
      </c>
      <c r="E72" s="4" t="s">
        <v>117</v>
      </c>
      <c r="F72" s="5">
        <v>45.55</v>
      </c>
      <c r="G72" s="5">
        <v>11.84</v>
      </c>
      <c r="H72" s="28">
        <f t="shared" si="10"/>
        <v>539.30999999999995</v>
      </c>
      <c r="J72" s="29">
        <f t="shared" si="3"/>
        <v>11.84</v>
      </c>
      <c r="K72" s="29">
        <f t="shared" si="4"/>
        <v>539.30999999999995</v>
      </c>
      <c r="L72" s="14">
        <f t="shared" si="5"/>
        <v>0</v>
      </c>
    </row>
    <row r="73" spans="1:12" ht="16.5">
      <c r="A73" s="3" t="s">
        <v>181</v>
      </c>
      <c r="B73" s="4" t="s">
        <v>160</v>
      </c>
      <c r="C73" s="27" t="s">
        <v>161</v>
      </c>
      <c r="D73" s="4" t="s">
        <v>13</v>
      </c>
      <c r="E73" s="4" t="s">
        <v>117</v>
      </c>
      <c r="F73" s="5">
        <v>99.36</v>
      </c>
      <c r="G73" s="5">
        <v>9.91</v>
      </c>
      <c r="H73" s="28">
        <f t="shared" si="10"/>
        <v>984.66</v>
      </c>
      <c r="J73" s="29">
        <f t="shared" si="3"/>
        <v>9.91</v>
      </c>
      <c r="K73" s="29">
        <f t="shared" si="4"/>
        <v>984.66</v>
      </c>
      <c r="L73" s="14">
        <f t="shared" si="5"/>
        <v>0</v>
      </c>
    </row>
    <row r="74" spans="1:12" ht="16.5">
      <c r="A74" s="3" t="s">
        <v>182</v>
      </c>
      <c r="B74" s="4" t="s">
        <v>163</v>
      </c>
      <c r="C74" s="27" t="s">
        <v>164</v>
      </c>
      <c r="D74" s="4" t="s">
        <v>13</v>
      </c>
      <c r="E74" s="4" t="s">
        <v>117</v>
      </c>
      <c r="F74" s="5">
        <v>614</v>
      </c>
      <c r="G74" s="5">
        <v>9.57</v>
      </c>
      <c r="H74" s="28">
        <f t="shared" si="10"/>
        <v>5875.98</v>
      </c>
      <c r="J74" s="29">
        <f t="shared" si="3"/>
        <v>9.57</v>
      </c>
      <c r="K74" s="29">
        <f t="shared" si="4"/>
        <v>5875.98</v>
      </c>
      <c r="L74" s="14">
        <f t="shared" si="5"/>
        <v>0</v>
      </c>
    </row>
    <row r="75" spans="1:12" ht="20.100000000000001" customHeight="1">
      <c r="A75" s="1" t="s">
        <v>183</v>
      </c>
      <c r="B75" s="41" t="s">
        <v>184</v>
      </c>
      <c r="C75" s="41"/>
      <c r="D75" s="41"/>
      <c r="E75" s="41"/>
      <c r="F75" s="41"/>
      <c r="G75" s="41"/>
      <c r="H75" s="2">
        <f>ROUND(SUM(H76:H81),2)</f>
        <v>46610.03</v>
      </c>
      <c r="J75" s="30"/>
      <c r="K75" s="30"/>
      <c r="L75" s="15"/>
    </row>
    <row r="76" spans="1:12" ht="24.75">
      <c r="A76" s="3" t="s">
        <v>185</v>
      </c>
      <c r="B76" s="4" t="s">
        <v>186</v>
      </c>
      <c r="C76" s="27" t="s">
        <v>187</v>
      </c>
      <c r="D76" s="4" t="s">
        <v>13</v>
      </c>
      <c r="E76" s="4" t="s">
        <v>38</v>
      </c>
      <c r="F76" s="5">
        <v>199.4</v>
      </c>
      <c r="G76" s="5">
        <v>81.47</v>
      </c>
      <c r="H76" s="28">
        <f t="shared" ref="H76:H81" si="11">ROUND(ROUND(F76,2)*ROUND(G76,2),2)</f>
        <v>16245.12</v>
      </c>
      <c r="J76" s="29">
        <f t="shared" ref="J76:J139" si="12">G76-G76*$J$4</f>
        <v>81.47</v>
      </c>
      <c r="K76" s="29">
        <f t="shared" ref="K76:K139" si="13">ROUND(J76*F76,2)</f>
        <v>16245.12</v>
      </c>
      <c r="L76" s="14">
        <f t="shared" ref="L76:L139" si="14">1-J76/G76</f>
        <v>0</v>
      </c>
    </row>
    <row r="77" spans="1:12" ht="24.75">
      <c r="A77" s="3" t="s">
        <v>188</v>
      </c>
      <c r="B77" s="4" t="s">
        <v>171</v>
      </c>
      <c r="C77" s="27" t="s">
        <v>172</v>
      </c>
      <c r="D77" s="4" t="s">
        <v>13</v>
      </c>
      <c r="E77" s="4" t="s">
        <v>42</v>
      </c>
      <c r="F77" s="5">
        <v>21.47</v>
      </c>
      <c r="G77" s="5">
        <v>649.66</v>
      </c>
      <c r="H77" s="28">
        <f t="shared" si="11"/>
        <v>13948.2</v>
      </c>
      <c r="J77" s="29">
        <f t="shared" si="12"/>
        <v>649.66</v>
      </c>
      <c r="K77" s="29">
        <f t="shared" si="13"/>
        <v>13948.2</v>
      </c>
      <c r="L77" s="14">
        <f t="shared" si="14"/>
        <v>0</v>
      </c>
    </row>
    <row r="78" spans="1:12" ht="16.5">
      <c r="A78" s="3" t="s">
        <v>189</v>
      </c>
      <c r="B78" s="4" t="s">
        <v>190</v>
      </c>
      <c r="C78" s="27" t="s">
        <v>191</v>
      </c>
      <c r="D78" s="4" t="s">
        <v>13</v>
      </c>
      <c r="E78" s="4" t="s">
        <v>117</v>
      </c>
      <c r="F78" s="5">
        <v>468.73</v>
      </c>
      <c r="G78" s="5">
        <v>14.71</v>
      </c>
      <c r="H78" s="28">
        <f t="shared" si="11"/>
        <v>6895.02</v>
      </c>
      <c r="J78" s="29">
        <f t="shared" si="12"/>
        <v>14.71</v>
      </c>
      <c r="K78" s="29">
        <f t="shared" si="13"/>
        <v>6895.02</v>
      </c>
      <c r="L78" s="14">
        <f t="shared" si="14"/>
        <v>0</v>
      </c>
    </row>
    <row r="79" spans="1:12" ht="16.5">
      <c r="A79" s="3" t="s">
        <v>192</v>
      </c>
      <c r="B79" s="4" t="s">
        <v>193</v>
      </c>
      <c r="C79" s="27" t="s">
        <v>194</v>
      </c>
      <c r="D79" s="4" t="s">
        <v>13</v>
      </c>
      <c r="E79" s="4" t="s">
        <v>117</v>
      </c>
      <c r="F79" s="5">
        <v>285.73</v>
      </c>
      <c r="G79" s="5">
        <v>13.7</v>
      </c>
      <c r="H79" s="28">
        <f t="shared" si="11"/>
        <v>3914.5</v>
      </c>
      <c r="J79" s="29">
        <f t="shared" si="12"/>
        <v>13.7</v>
      </c>
      <c r="K79" s="29">
        <f t="shared" si="13"/>
        <v>3914.5</v>
      </c>
      <c r="L79" s="14">
        <f t="shared" si="14"/>
        <v>0</v>
      </c>
    </row>
    <row r="80" spans="1:12" ht="16.5">
      <c r="A80" s="3" t="s">
        <v>195</v>
      </c>
      <c r="B80" s="4" t="s">
        <v>196</v>
      </c>
      <c r="C80" s="27" t="s">
        <v>197</v>
      </c>
      <c r="D80" s="4" t="s">
        <v>13</v>
      </c>
      <c r="E80" s="4" t="s">
        <v>117</v>
      </c>
      <c r="F80" s="5">
        <v>188.36</v>
      </c>
      <c r="G80" s="5">
        <v>12.75</v>
      </c>
      <c r="H80" s="28">
        <f t="shared" si="11"/>
        <v>2401.59</v>
      </c>
      <c r="J80" s="29">
        <f t="shared" si="12"/>
        <v>12.75</v>
      </c>
      <c r="K80" s="29">
        <f t="shared" si="13"/>
        <v>2401.59</v>
      </c>
      <c r="L80" s="14">
        <f t="shared" si="14"/>
        <v>0</v>
      </c>
    </row>
    <row r="81" spans="1:12" ht="16.5">
      <c r="A81" s="3" t="s">
        <v>198</v>
      </c>
      <c r="B81" s="4" t="s">
        <v>199</v>
      </c>
      <c r="C81" s="27" t="s">
        <v>200</v>
      </c>
      <c r="D81" s="4" t="s">
        <v>13</v>
      </c>
      <c r="E81" s="4" t="s">
        <v>117</v>
      </c>
      <c r="F81" s="5">
        <v>283.18</v>
      </c>
      <c r="G81" s="5">
        <v>11.32</v>
      </c>
      <c r="H81" s="28">
        <f t="shared" si="11"/>
        <v>3205.6</v>
      </c>
      <c r="J81" s="29">
        <f t="shared" si="12"/>
        <v>11.32</v>
      </c>
      <c r="K81" s="29">
        <f t="shared" si="13"/>
        <v>3205.6</v>
      </c>
      <c r="L81" s="14">
        <f t="shared" si="14"/>
        <v>0</v>
      </c>
    </row>
    <row r="82" spans="1:12" ht="20.100000000000001" customHeight="1">
      <c r="A82" s="1" t="s">
        <v>201</v>
      </c>
      <c r="B82" s="41" t="s">
        <v>202</v>
      </c>
      <c r="C82" s="41"/>
      <c r="D82" s="41"/>
      <c r="E82" s="41"/>
      <c r="F82" s="41"/>
      <c r="G82" s="41"/>
      <c r="H82" s="2">
        <f>ROUND(SUM(H83:H90),2)</f>
        <v>110643.35</v>
      </c>
      <c r="J82" s="30"/>
      <c r="K82" s="30"/>
      <c r="L82" s="15"/>
    </row>
    <row r="83" spans="1:12" ht="24.75">
      <c r="A83" s="3" t="s">
        <v>203</v>
      </c>
      <c r="B83" s="4" t="s">
        <v>204</v>
      </c>
      <c r="C83" s="27" t="s">
        <v>205</v>
      </c>
      <c r="D83" s="4" t="s">
        <v>24</v>
      </c>
      <c r="E83" s="4" t="s">
        <v>117</v>
      </c>
      <c r="F83" s="5">
        <v>2806.18</v>
      </c>
      <c r="G83" s="5">
        <v>19.89</v>
      </c>
      <c r="H83" s="28">
        <f t="shared" ref="H83:H90" si="15">ROUND(ROUND(F83,2)*ROUND(G83,2),2)</f>
        <v>55814.92</v>
      </c>
      <c r="J83" s="29">
        <f t="shared" si="12"/>
        <v>19.89</v>
      </c>
      <c r="K83" s="29">
        <f t="shared" si="13"/>
        <v>55814.92</v>
      </c>
      <c r="L83" s="14">
        <f t="shared" si="14"/>
        <v>0</v>
      </c>
    </row>
    <row r="84" spans="1:12" ht="16.5">
      <c r="A84" s="3" t="s">
        <v>206</v>
      </c>
      <c r="B84" s="4" t="s">
        <v>207</v>
      </c>
      <c r="C84" s="27" t="s">
        <v>208</v>
      </c>
      <c r="D84" s="4" t="s">
        <v>24</v>
      </c>
      <c r="E84" s="4" t="s">
        <v>32</v>
      </c>
      <c r="F84" s="5">
        <v>1</v>
      </c>
      <c r="G84" s="5">
        <v>1473.8</v>
      </c>
      <c r="H84" s="28">
        <f t="shared" si="15"/>
        <v>1473.8</v>
      </c>
      <c r="J84" s="29">
        <f t="shared" si="12"/>
        <v>1473.8</v>
      </c>
      <c r="K84" s="29">
        <f t="shared" si="13"/>
        <v>1473.8</v>
      </c>
      <c r="L84" s="14">
        <f t="shared" si="14"/>
        <v>0</v>
      </c>
    </row>
    <row r="85" spans="1:12" ht="16.5">
      <c r="A85" s="3" t="s">
        <v>209</v>
      </c>
      <c r="B85" s="4" t="s">
        <v>210</v>
      </c>
      <c r="C85" s="27" t="s">
        <v>211</v>
      </c>
      <c r="D85" s="4" t="s">
        <v>24</v>
      </c>
      <c r="E85" s="4" t="s">
        <v>32</v>
      </c>
      <c r="F85" s="5">
        <v>7</v>
      </c>
      <c r="G85" s="5">
        <v>1597.83</v>
      </c>
      <c r="H85" s="28">
        <f t="shared" si="15"/>
        <v>11184.81</v>
      </c>
      <c r="J85" s="29">
        <f t="shared" si="12"/>
        <v>1597.83</v>
      </c>
      <c r="K85" s="29">
        <f t="shared" si="13"/>
        <v>11184.81</v>
      </c>
      <c r="L85" s="14">
        <f t="shared" si="14"/>
        <v>0</v>
      </c>
    </row>
    <row r="86" spans="1:12" ht="16.5">
      <c r="A86" s="3" t="s">
        <v>212</v>
      </c>
      <c r="B86" s="4" t="s">
        <v>213</v>
      </c>
      <c r="C86" s="27" t="s">
        <v>214</v>
      </c>
      <c r="D86" s="4" t="s">
        <v>24</v>
      </c>
      <c r="E86" s="4" t="s">
        <v>32</v>
      </c>
      <c r="F86" s="5">
        <v>2</v>
      </c>
      <c r="G86" s="5">
        <v>1723.09</v>
      </c>
      <c r="H86" s="28">
        <f t="shared" si="15"/>
        <v>3446.18</v>
      </c>
      <c r="J86" s="29">
        <f t="shared" si="12"/>
        <v>1723.09</v>
      </c>
      <c r="K86" s="29">
        <f t="shared" si="13"/>
        <v>3446.18</v>
      </c>
      <c r="L86" s="14">
        <f t="shared" si="14"/>
        <v>0</v>
      </c>
    </row>
    <row r="87" spans="1:12" ht="16.5">
      <c r="A87" s="3" t="s">
        <v>215</v>
      </c>
      <c r="B87" s="4" t="s">
        <v>216</v>
      </c>
      <c r="C87" s="27" t="s">
        <v>217</v>
      </c>
      <c r="D87" s="4" t="s">
        <v>24</v>
      </c>
      <c r="E87" s="4" t="s">
        <v>32</v>
      </c>
      <c r="F87" s="5">
        <v>5</v>
      </c>
      <c r="G87" s="5">
        <v>1768.73</v>
      </c>
      <c r="H87" s="28">
        <f t="shared" si="15"/>
        <v>8843.65</v>
      </c>
      <c r="J87" s="29">
        <f t="shared" si="12"/>
        <v>1768.73</v>
      </c>
      <c r="K87" s="29">
        <f t="shared" si="13"/>
        <v>8843.65</v>
      </c>
      <c r="L87" s="14">
        <f t="shared" si="14"/>
        <v>0</v>
      </c>
    </row>
    <row r="88" spans="1:12" ht="24.75">
      <c r="A88" s="3" t="s">
        <v>218</v>
      </c>
      <c r="B88" s="4" t="s">
        <v>219</v>
      </c>
      <c r="C88" s="27" t="s">
        <v>220</v>
      </c>
      <c r="D88" s="4" t="s">
        <v>24</v>
      </c>
      <c r="E88" s="4" t="s">
        <v>117</v>
      </c>
      <c r="F88" s="5">
        <v>1315.33</v>
      </c>
      <c r="G88" s="5">
        <v>13.57</v>
      </c>
      <c r="H88" s="28">
        <f t="shared" si="15"/>
        <v>17849.03</v>
      </c>
      <c r="J88" s="29">
        <f t="shared" si="12"/>
        <v>13.57</v>
      </c>
      <c r="K88" s="29">
        <f t="shared" si="13"/>
        <v>17849.03</v>
      </c>
      <c r="L88" s="14">
        <f t="shared" si="14"/>
        <v>0</v>
      </c>
    </row>
    <row r="89" spans="1:12" ht="16.5">
      <c r="A89" s="3" t="s">
        <v>221</v>
      </c>
      <c r="B89" s="4" t="s">
        <v>222</v>
      </c>
      <c r="C89" s="27" t="s">
        <v>223</v>
      </c>
      <c r="D89" s="4" t="s">
        <v>24</v>
      </c>
      <c r="E89" s="4" t="s">
        <v>32</v>
      </c>
      <c r="F89" s="5">
        <v>105</v>
      </c>
      <c r="G89" s="5">
        <v>47.6</v>
      </c>
      <c r="H89" s="28">
        <f t="shared" si="15"/>
        <v>4998</v>
      </c>
      <c r="J89" s="29">
        <f t="shared" si="12"/>
        <v>47.6</v>
      </c>
      <c r="K89" s="29">
        <f t="shared" si="13"/>
        <v>4998</v>
      </c>
      <c r="L89" s="14">
        <f t="shared" si="14"/>
        <v>0</v>
      </c>
    </row>
    <row r="90" spans="1:12" ht="16.5">
      <c r="A90" s="3" t="s">
        <v>224</v>
      </c>
      <c r="B90" s="4" t="s">
        <v>225</v>
      </c>
      <c r="C90" s="27" t="s">
        <v>226</v>
      </c>
      <c r="D90" s="4" t="s">
        <v>24</v>
      </c>
      <c r="E90" s="4" t="s">
        <v>32</v>
      </c>
      <c r="F90" s="5">
        <v>1</v>
      </c>
      <c r="G90" s="5">
        <v>7032.96</v>
      </c>
      <c r="H90" s="28">
        <f t="shared" si="15"/>
        <v>7032.96</v>
      </c>
      <c r="J90" s="29">
        <f t="shared" si="12"/>
        <v>7032.96</v>
      </c>
      <c r="K90" s="29">
        <f t="shared" si="13"/>
        <v>7032.96</v>
      </c>
      <c r="L90" s="14">
        <f t="shared" si="14"/>
        <v>0</v>
      </c>
    </row>
    <row r="91" spans="1:12" ht="20.100000000000001" customHeight="1">
      <c r="A91" s="1" t="s">
        <v>227</v>
      </c>
      <c r="B91" s="41" t="s">
        <v>228</v>
      </c>
      <c r="C91" s="41"/>
      <c r="D91" s="41"/>
      <c r="E91" s="41"/>
      <c r="F91" s="41"/>
      <c r="G91" s="41"/>
      <c r="H91" s="2">
        <f>ROUND(SUM(H92:H101),2)</f>
        <v>28031.09</v>
      </c>
      <c r="J91" s="30"/>
      <c r="K91" s="30"/>
      <c r="L91" s="15"/>
    </row>
    <row r="92" spans="1:12" ht="16.5">
      <c r="A92" s="3" t="s">
        <v>229</v>
      </c>
      <c r="B92" s="4" t="s">
        <v>230</v>
      </c>
      <c r="C92" s="27" t="s">
        <v>231</v>
      </c>
      <c r="D92" s="4" t="s">
        <v>24</v>
      </c>
      <c r="E92" s="4" t="s">
        <v>42</v>
      </c>
      <c r="F92" s="5">
        <v>28.94</v>
      </c>
      <c r="G92" s="5">
        <v>103.79</v>
      </c>
      <c r="H92" s="28">
        <f t="shared" ref="H92:H101" si="16">ROUND(ROUND(F92,2)*ROUND(G92,2),2)</f>
        <v>3003.68</v>
      </c>
      <c r="J92" s="29">
        <f t="shared" si="12"/>
        <v>103.79</v>
      </c>
      <c r="K92" s="29">
        <f t="shared" si="13"/>
        <v>3003.68</v>
      </c>
      <c r="L92" s="14">
        <f t="shared" si="14"/>
        <v>0</v>
      </c>
    </row>
    <row r="93" spans="1:12" ht="16.5">
      <c r="A93" s="3" t="s">
        <v>232</v>
      </c>
      <c r="B93" s="4" t="s">
        <v>99</v>
      </c>
      <c r="C93" s="27" t="s">
        <v>100</v>
      </c>
      <c r="D93" s="4" t="s">
        <v>13</v>
      </c>
      <c r="E93" s="4" t="s">
        <v>42</v>
      </c>
      <c r="F93" s="5">
        <v>6.78</v>
      </c>
      <c r="G93" s="5">
        <v>29.29</v>
      </c>
      <c r="H93" s="28">
        <f t="shared" si="16"/>
        <v>198.59</v>
      </c>
      <c r="J93" s="29">
        <f t="shared" si="12"/>
        <v>29.29</v>
      </c>
      <c r="K93" s="29">
        <f t="shared" si="13"/>
        <v>198.59</v>
      </c>
      <c r="L93" s="14">
        <f t="shared" si="14"/>
        <v>0</v>
      </c>
    </row>
    <row r="94" spans="1:12" ht="24.75">
      <c r="A94" s="3" t="s">
        <v>233</v>
      </c>
      <c r="B94" s="4" t="s">
        <v>40</v>
      </c>
      <c r="C94" s="27" t="s">
        <v>41</v>
      </c>
      <c r="D94" s="4" t="s">
        <v>13</v>
      </c>
      <c r="E94" s="4" t="s">
        <v>42</v>
      </c>
      <c r="F94" s="5">
        <v>31.02</v>
      </c>
      <c r="G94" s="5">
        <v>7.09</v>
      </c>
      <c r="H94" s="28">
        <f t="shared" si="16"/>
        <v>219.93</v>
      </c>
      <c r="J94" s="29">
        <f t="shared" si="12"/>
        <v>7.09</v>
      </c>
      <c r="K94" s="29">
        <f t="shared" si="13"/>
        <v>219.93</v>
      </c>
      <c r="L94" s="14">
        <f t="shared" si="14"/>
        <v>0</v>
      </c>
    </row>
    <row r="95" spans="1:12" ht="16.5">
      <c r="A95" s="3" t="s">
        <v>234</v>
      </c>
      <c r="B95" s="4" t="s">
        <v>44</v>
      </c>
      <c r="C95" s="27" t="s">
        <v>45</v>
      </c>
      <c r="D95" s="4" t="s">
        <v>13</v>
      </c>
      <c r="E95" s="4" t="s">
        <v>46</v>
      </c>
      <c r="F95" s="5">
        <v>189.2</v>
      </c>
      <c r="G95" s="5">
        <v>2.4700000000000002</v>
      </c>
      <c r="H95" s="28">
        <f t="shared" si="16"/>
        <v>467.32</v>
      </c>
      <c r="J95" s="29">
        <f t="shared" si="12"/>
        <v>2.4700000000000002</v>
      </c>
      <c r="K95" s="29">
        <f t="shared" si="13"/>
        <v>467.32</v>
      </c>
      <c r="L95" s="14">
        <f t="shared" si="14"/>
        <v>0</v>
      </c>
    </row>
    <row r="96" spans="1:12" ht="24.75">
      <c r="A96" s="3" t="s">
        <v>235</v>
      </c>
      <c r="B96" s="4" t="s">
        <v>236</v>
      </c>
      <c r="C96" s="27" t="s">
        <v>237</v>
      </c>
      <c r="D96" s="4" t="s">
        <v>13</v>
      </c>
      <c r="E96" s="4" t="s">
        <v>38</v>
      </c>
      <c r="F96" s="5">
        <v>78.69</v>
      </c>
      <c r="G96" s="5">
        <v>116.77</v>
      </c>
      <c r="H96" s="28">
        <f t="shared" si="16"/>
        <v>9188.6299999999992</v>
      </c>
      <c r="J96" s="29">
        <f t="shared" si="12"/>
        <v>116.77</v>
      </c>
      <c r="K96" s="29">
        <f t="shared" si="13"/>
        <v>9188.6299999999992</v>
      </c>
      <c r="L96" s="14">
        <f t="shared" si="14"/>
        <v>0</v>
      </c>
    </row>
    <row r="97" spans="1:12" ht="16.5">
      <c r="A97" s="3" t="s">
        <v>238</v>
      </c>
      <c r="B97" s="4" t="s">
        <v>239</v>
      </c>
      <c r="C97" s="27" t="s">
        <v>240</v>
      </c>
      <c r="D97" s="4" t="s">
        <v>13</v>
      </c>
      <c r="E97" s="4" t="s">
        <v>42</v>
      </c>
      <c r="F97" s="5">
        <v>7.11</v>
      </c>
      <c r="G97" s="5">
        <v>668.89</v>
      </c>
      <c r="H97" s="28">
        <f t="shared" si="16"/>
        <v>4755.8100000000004</v>
      </c>
      <c r="J97" s="29">
        <f t="shared" si="12"/>
        <v>668.89</v>
      </c>
      <c r="K97" s="29">
        <f t="shared" si="13"/>
        <v>4755.8100000000004</v>
      </c>
      <c r="L97" s="14">
        <f t="shared" si="14"/>
        <v>0</v>
      </c>
    </row>
    <row r="98" spans="1:12" ht="24.75">
      <c r="A98" s="3" t="s">
        <v>241</v>
      </c>
      <c r="B98" s="4" t="s">
        <v>242</v>
      </c>
      <c r="C98" s="27" t="s">
        <v>243</v>
      </c>
      <c r="D98" s="4" t="s">
        <v>13</v>
      </c>
      <c r="E98" s="4" t="s">
        <v>117</v>
      </c>
      <c r="F98" s="5">
        <v>35.18</v>
      </c>
      <c r="G98" s="5">
        <v>18.45</v>
      </c>
      <c r="H98" s="28">
        <f t="shared" si="16"/>
        <v>649.07000000000005</v>
      </c>
      <c r="J98" s="29">
        <f t="shared" si="12"/>
        <v>18.45</v>
      </c>
      <c r="K98" s="29">
        <f t="shared" si="13"/>
        <v>649.07000000000005</v>
      </c>
      <c r="L98" s="14">
        <f t="shared" si="14"/>
        <v>0</v>
      </c>
    </row>
    <row r="99" spans="1:12" ht="24.75">
      <c r="A99" s="3" t="s">
        <v>244</v>
      </c>
      <c r="B99" s="4" t="s">
        <v>245</v>
      </c>
      <c r="C99" s="27" t="s">
        <v>246</v>
      </c>
      <c r="D99" s="4" t="s">
        <v>13</v>
      </c>
      <c r="E99" s="4" t="s">
        <v>117</v>
      </c>
      <c r="F99" s="5">
        <v>200</v>
      </c>
      <c r="G99" s="5">
        <v>16.61</v>
      </c>
      <c r="H99" s="28">
        <f t="shared" si="16"/>
        <v>3322</v>
      </c>
      <c r="J99" s="29">
        <f t="shared" si="12"/>
        <v>16.61</v>
      </c>
      <c r="K99" s="29">
        <f t="shared" si="13"/>
        <v>3322</v>
      </c>
      <c r="L99" s="14">
        <f t="shared" si="14"/>
        <v>0</v>
      </c>
    </row>
    <row r="100" spans="1:12" ht="24.75">
      <c r="A100" s="3" t="s">
        <v>247</v>
      </c>
      <c r="B100" s="4" t="s">
        <v>248</v>
      </c>
      <c r="C100" s="27" t="s">
        <v>249</v>
      </c>
      <c r="D100" s="4" t="s">
        <v>13</v>
      </c>
      <c r="E100" s="4" t="s">
        <v>117</v>
      </c>
      <c r="F100" s="5">
        <v>353</v>
      </c>
      <c r="G100" s="5">
        <v>14.95</v>
      </c>
      <c r="H100" s="28">
        <f t="shared" si="16"/>
        <v>5277.35</v>
      </c>
      <c r="J100" s="29">
        <f t="shared" si="12"/>
        <v>14.95</v>
      </c>
      <c r="K100" s="29">
        <f t="shared" si="13"/>
        <v>5277.35</v>
      </c>
      <c r="L100" s="14">
        <f t="shared" si="14"/>
        <v>0</v>
      </c>
    </row>
    <row r="101" spans="1:12" ht="24.75">
      <c r="A101" s="3" t="s">
        <v>250</v>
      </c>
      <c r="B101" s="4" t="s">
        <v>251</v>
      </c>
      <c r="C101" s="27" t="s">
        <v>252</v>
      </c>
      <c r="D101" s="4" t="s">
        <v>13</v>
      </c>
      <c r="E101" s="4" t="s">
        <v>117</v>
      </c>
      <c r="F101" s="5">
        <v>73.09</v>
      </c>
      <c r="G101" s="5">
        <v>12.98</v>
      </c>
      <c r="H101" s="28">
        <f t="shared" si="16"/>
        <v>948.71</v>
      </c>
      <c r="J101" s="29">
        <f t="shared" si="12"/>
        <v>12.98</v>
      </c>
      <c r="K101" s="29">
        <f t="shared" si="13"/>
        <v>948.71</v>
      </c>
      <c r="L101" s="14">
        <f t="shared" si="14"/>
        <v>0</v>
      </c>
    </row>
    <row r="102" spans="1:12" ht="20.100000000000001" customHeight="1">
      <c r="A102" s="1" t="s">
        <v>253</v>
      </c>
      <c r="B102" s="41" t="s">
        <v>254</v>
      </c>
      <c r="C102" s="41"/>
      <c r="D102" s="41"/>
      <c r="E102" s="41"/>
      <c r="F102" s="41"/>
      <c r="G102" s="41"/>
      <c r="H102" s="2">
        <f>ROUND(SUM(H103:H108),2)</f>
        <v>52976.82</v>
      </c>
      <c r="J102" s="30"/>
      <c r="K102" s="30"/>
      <c r="L102" s="15"/>
    </row>
    <row r="103" spans="1:12" ht="24.75">
      <c r="A103" s="3" t="s">
        <v>255</v>
      </c>
      <c r="B103" s="4" t="s">
        <v>256</v>
      </c>
      <c r="C103" s="27" t="s">
        <v>257</v>
      </c>
      <c r="D103" s="4" t="s">
        <v>13</v>
      </c>
      <c r="E103" s="4" t="s">
        <v>38</v>
      </c>
      <c r="F103" s="5">
        <v>412.59</v>
      </c>
      <c r="G103" s="5">
        <v>0.78</v>
      </c>
      <c r="H103" s="28">
        <f t="shared" ref="H103:H108" si="17">ROUND(ROUND(F103,2)*ROUND(G103,2),2)</f>
        <v>321.82</v>
      </c>
      <c r="J103" s="29">
        <f t="shared" si="12"/>
        <v>0.78</v>
      </c>
      <c r="K103" s="29">
        <f t="shared" si="13"/>
        <v>321.82</v>
      </c>
      <c r="L103" s="14">
        <f t="shared" si="14"/>
        <v>0</v>
      </c>
    </row>
    <row r="104" spans="1:12" ht="16.5">
      <c r="A104" s="3" t="s">
        <v>258</v>
      </c>
      <c r="B104" s="4" t="s">
        <v>259</v>
      </c>
      <c r="C104" s="27" t="s">
        <v>260</v>
      </c>
      <c r="D104" s="4" t="s">
        <v>13</v>
      </c>
      <c r="E104" s="4" t="s">
        <v>38</v>
      </c>
      <c r="F104" s="5">
        <v>412.59</v>
      </c>
      <c r="G104" s="5">
        <v>2.86</v>
      </c>
      <c r="H104" s="28">
        <f t="shared" si="17"/>
        <v>1180.01</v>
      </c>
      <c r="J104" s="29">
        <f t="shared" si="12"/>
        <v>2.86</v>
      </c>
      <c r="K104" s="29">
        <f t="shared" si="13"/>
        <v>1180.01</v>
      </c>
      <c r="L104" s="14">
        <f t="shared" si="14"/>
        <v>0</v>
      </c>
    </row>
    <row r="105" spans="1:12" ht="24.75">
      <c r="A105" s="3" t="s">
        <v>261</v>
      </c>
      <c r="B105" s="4" t="s">
        <v>262</v>
      </c>
      <c r="C105" s="27" t="s">
        <v>263</v>
      </c>
      <c r="D105" s="4" t="s">
        <v>13</v>
      </c>
      <c r="E105" s="4" t="s">
        <v>38</v>
      </c>
      <c r="F105" s="5">
        <v>21.3</v>
      </c>
      <c r="G105" s="5">
        <v>142.22</v>
      </c>
      <c r="H105" s="28">
        <f t="shared" si="17"/>
        <v>3029.29</v>
      </c>
      <c r="J105" s="29">
        <f t="shared" si="12"/>
        <v>142.22</v>
      </c>
      <c r="K105" s="29">
        <f t="shared" si="13"/>
        <v>3029.29</v>
      </c>
      <c r="L105" s="14">
        <f t="shared" si="14"/>
        <v>0</v>
      </c>
    </row>
    <row r="106" spans="1:12" ht="16.5">
      <c r="A106" s="3" t="s">
        <v>264</v>
      </c>
      <c r="B106" s="4" t="s">
        <v>265</v>
      </c>
      <c r="C106" s="27" t="s">
        <v>266</v>
      </c>
      <c r="D106" s="4" t="s">
        <v>13</v>
      </c>
      <c r="E106" s="4" t="s">
        <v>42</v>
      </c>
      <c r="F106" s="5">
        <v>49.52</v>
      </c>
      <c r="G106" s="5">
        <v>619.21</v>
      </c>
      <c r="H106" s="28">
        <f t="shared" si="17"/>
        <v>30663.279999999999</v>
      </c>
      <c r="J106" s="29">
        <f t="shared" si="12"/>
        <v>619.21</v>
      </c>
      <c r="K106" s="29">
        <f t="shared" si="13"/>
        <v>30663.279999999999</v>
      </c>
      <c r="L106" s="14">
        <f t="shared" si="14"/>
        <v>0</v>
      </c>
    </row>
    <row r="107" spans="1:12" ht="16.5">
      <c r="A107" s="3" t="s">
        <v>267</v>
      </c>
      <c r="B107" s="4" t="s">
        <v>268</v>
      </c>
      <c r="C107" s="27" t="s">
        <v>269</v>
      </c>
      <c r="D107" s="4" t="s">
        <v>13</v>
      </c>
      <c r="E107" s="4" t="s">
        <v>117</v>
      </c>
      <c r="F107" s="5">
        <v>21.19</v>
      </c>
      <c r="G107" s="5">
        <v>9.4499999999999993</v>
      </c>
      <c r="H107" s="28">
        <f t="shared" si="17"/>
        <v>200.25</v>
      </c>
      <c r="J107" s="29">
        <f t="shared" si="12"/>
        <v>9.4499999999999993</v>
      </c>
      <c r="K107" s="29">
        <f t="shared" si="13"/>
        <v>200.25</v>
      </c>
      <c r="L107" s="14">
        <f t="shared" si="14"/>
        <v>0</v>
      </c>
    </row>
    <row r="108" spans="1:12" ht="16.5">
      <c r="A108" s="3" t="s">
        <v>270</v>
      </c>
      <c r="B108" s="4" t="s">
        <v>271</v>
      </c>
      <c r="C108" s="27" t="s">
        <v>272</v>
      </c>
      <c r="D108" s="4" t="s">
        <v>13</v>
      </c>
      <c r="E108" s="4" t="s">
        <v>117</v>
      </c>
      <c r="F108" s="5">
        <v>1283.3699999999999</v>
      </c>
      <c r="G108" s="5">
        <v>13.7</v>
      </c>
      <c r="H108" s="28">
        <f t="shared" si="17"/>
        <v>17582.169999999998</v>
      </c>
      <c r="J108" s="29">
        <f t="shared" si="12"/>
        <v>13.7</v>
      </c>
      <c r="K108" s="29">
        <f t="shared" si="13"/>
        <v>17582.169999999998</v>
      </c>
      <c r="L108" s="14">
        <f t="shared" si="14"/>
        <v>0</v>
      </c>
    </row>
    <row r="109" spans="1:12" ht="20.100000000000001" customHeight="1">
      <c r="A109" s="1" t="s">
        <v>273</v>
      </c>
      <c r="B109" s="41" t="s">
        <v>274</v>
      </c>
      <c r="C109" s="41"/>
      <c r="D109" s="41"/>
      <c r="E109" s="41"/>
      <c r="F109" s="41"/>
      <c r="G109" s="41"/>
      <c r="H109" s="2">
        <f>ROUND(SUM(H110:H113),2)</f>
        <v>63681.37</v>
      </c>
      <c r="J109" s="30"/>
      <c r="K109" s="30"/>
      <c r="L109" s="15"/>
    </row>
    <row r="110" spans="1:12" ht="24.75">
      <c r="A110" s="3" t="s">
        <v>275</v>
      </c>
      <c r="B110" s="4" t="s">
        <v>276</v>
      </c>
      <c r="C110" s="27" t="s">
        <v>277</v>
      </c>
      <c r="D110" s="4" t="s">
        <v>13</v>
      </c>
      <c r="E110" s="4" t="s">
        <v>38</v>
      </c>
      <c r="F110" s="5">
        <v>443.42</v>
      </c>
      <c r="G110" s="5">
        <v>60.38</v>
      </c>
      <c r="H110" s="28">
        <f>ROUND(ROUND(F110,2)*ROUND(G110,2),2)</f>
        <v>26773.7</v>
      </c>
      <c r="J110" s="29">
        <f t="shared" si="12"/>
        <v>60.38</v>
      </c>
      <c r="K110" s="29">
        <f t="shared" si="13"/>
        <v>26773.7</v>
      </c>
      <c r="L110" s="14">
        <f t="shared" si="14"/>
        <v>0</v>
      </c>
    </row>
    <row r="111" spans="1:12" ht="24.75">
      <c r="A111" s="3" t="s">
        <v>278</v>
      </c>
      <c r="B111" s="4" t="s">
        <v>279</v>
      </c>
      <c r="C111" s="27" t="s">
        <v>280</v>
      </c>
      <c r="D111" s="4" t="s">
        <v>13</v>
      </c>
      <c r="E111" s="4" t="s">
        <v>38</v>
      </c>
      <c r="F111" s="5">
        <v>195.59</v>
      </c>
      <c r="G111" s="5">
        <v>152.80000000000001</v>
      </c>
      <c r="H111" s="28">
        <f>ROUND(ROUND(F111,2)*ROUND(G111,2),2)</f>
        <v>29886.15</v>
      </c>
      <c r="J111" s="29">
        <f t="shared" si="12"/>
        <v>152.80000000000001</v>
      </c>
      <c r="K111" s="29">
        <f t="shared" si="13"/>
        <v>29886.15</v>
      </c>
      <c r="L111" s="14">
        <f t="shared" si="14"/>
        <v>0</v>
      </c>
    </row>
    <row r="112" spans="1:12" ht="16.5">
      <c r="A112" s="3" t="s">
        <v>281</v>
      </c>
      <c r="B112" s="4" t="s">
        <v>282</v>
      </c>
      <c r="C112" s="27" t="s">
        <v>283</v>
      </c>
      <c r="D112" s="4" t="s">
        <v>24</v>
      </c>
      <c r="E112" s="4" t="s">
        <v>38</v>
      </c>
      <c r="F112" s="5">
        <v>8.26</v>
      </c>
      <c r="G112" s="5">
        <v>757.37</v>
      </c>
      <c r="H112" s="28">
        <f>ROUND(ROUND(F112,2)*ROUND(G112,2),2)</f>
        <v>6255.88</v>
      </c>
      <c r="J112" s="29">
        <f t="shared" si="12"/>
        <v>757.37</v>
      </c>
      <c r="K112" s="29">
        <f t="shared" si="13"/>
        <v>6255.88</v>
      </c>
      <c r="L112" s="14">
        <f t="shared" si="14"/>
        <v>0</v>
      </c>
    </row>
    <row r="113" spans="1:12" ht="24.75">
      <c r="A113" s="3" t="s">
        <v>284</v>
      </c>
      <c r="B113" s="4" t="s">
        <v>285</v>
      </c>
      <c r="C113" s="27" t="s">
        <v>286</v>
      </c>
      <c r="D113" s="4" t="s">
        <v>13</v>
      </c>
      <c r="E113" s="4" t="s">
        <v>38</v>
      </c>
      <c r="F113" s="5">
        <v>5.89</v>
      </c>
      <c r="G113" s="5">
        <v>129.99</v>
      </c>
      <c r="H113" s="28">
        <f>ROUND(ROUND(F113,2)*ROUND(G113,2),2)</f>
        <v>765.64</v>
      </c>
      <c r="J113" s="29">
        <f t="shared" si="12"/>
        <v>129.99</v>
      </c>
      <c r="K113" s="29">
        <f t="shared" si="13"/>
        <v>765.64</v>
      </c>
      <c r="L113" s="14">
        <f t="shared" si="14"/>
        <v>0</v>
      </c>
    </row>
    <row r="114" spans="1:12" ht="20.100000000000001" customHeight="1">
      <c r="A114" s="1" t="s">
        <v>287</v>
      </c>
      <c r="B114" s="41" t="s">
        <v>288</v>
      </c>
      <c r="C114" s="41"/>
      <c r="D114" s="41"/>
      <c r="E114" s="41"/>
      <c r="F114" s="41"/>
      <c r="G114" s="41"/>
      <c r="H114" s="2">
        <f>ROUND(H115+H128+H136,2)</f>
        <v>65943.62</v>
      </c>
      <c r="J114" s="30"/>
      <c r="K114" s="30"/>
      <c r="L114" s="15"/>
    </row>
    <row r="115" spans="1:12" ht="20.100000000000001" customHeight="1">
      <c r="A115" s="1" t="s">
        <v>289</v>
      </c>
      <c r="B115" s="41" t="s">
        <v>290</v>
      </c>
      <c r="C115" s="41"/>
      <c r="D115" s="41"/>
      <c r="E115" s="41"/>
      <c r="F115" s="41"/>
      <c r="G115" s="41"/>
      <c r="H115" s="2">
        <f>ROUND(SUM(H116:H127),2)</f>
        <v>29532.67</v>
      </c>
      <c r="J115" s="30"/>
      <c r="K115" s="30"/>
      <c r="L115" s="15"/>
    </row>
    <row r="116" spans="1:12" ht="16.5">
      <c r="A116" s="3" t="s">
        <v>291</v>
      </c>
      <c r="B116" s="4" t="s">
        <v>292</v>
      </c>
      <c r="C116" s="27" t="s">
        <v>293</v>
      </c>
      <c r="D116" s="4" t="s">
        <v>24</v>
      </c>
      <c r="E116" s="4" t="s">
        <v>294</v>
      </c>
      <c r="F116" s="5">
        <v>2.1</v>
      </c>
      <c r="G116" s="5">
        <v>685.65</v>
      </c>
      <c r="H116" s="28">
        <f t="shared" ref="H116:H127" si="18">ROUND(ROUND(F116,2)*ROUND(G116,2),2)</f>
        <v>1439.87</v>
      </c>
      <c r="J116" s="29">
        <f t="shared" si="12"/>
        <v>685.65</v>
      </c>
      <c r="K116" s="29">
        <f t="shared" si="13"/>
        <v>1439.87</v>
      </c>
      <c r="L116" s="14">
        <f t="shared" si="14"/>
        <v>0</v>
      </c>
    </row>
    <row r="117" spans="1:12" ht="24.75">
      <c r="A117" s="3" t="s">
        <v>295</v>
      </c>
      <c r="B117" s="4" t="s">
        <v>296</v>
      </c>
      <c r="C117" s="27" t="s">
        <v>297</v>
      </c>
      <c r="D117" s="4" t="s">
        <v>24</v>
      </c>
      <c r="E117" s="4" t="s">
        <v>32</v>
      </c>
      <c r="F117" s="5">
        <v>5</v>
      </c>
      <c r="G117" s="5">
        <v>689.39</v>
      </c>
      <c r="H117" s="28">
        <f t="shared" si="18"/>
        <v>3446.95</v>
      </c>
      <c r="J117" s="29">
        <f t="shared" si="12"/>
        <v>689.39</v>
      </c>
      <c r="K117" s="29">
        <f t="shared" si="13"/>
        <v>3446.95</v>
      </c>
      <c r="L117" s="14">
        <f t="shared" si="14"/>
        <v>0</v>
      </c>
    </row>
    <row r="118" spans="1:12" ht="24.75">
      <c r="A118" s="3" t="s">
        <v>298</v>
      </c>
      <c r="B118" s="4" t="s">
        <v>299</v>
      </c>
      <c r="C118" s="27" t="s">
        <v>300</v>
      </c>
      <c r="D118" s="4" t="s">
        <v>24</v>
      </c>
      <c r="E118" s="4" t="s">
        <v>32</v>
      </c>
      <c r="F118" s="5">
        <v>4</v>
      </c>
      <c r="G118" s="5">
        <v>756.76</v>
      </c>
      <c r="H118" s="28">
        <f t="shared" si="18"/>
        <v>3027.04</v>
      </c>
      <c r="J118" s="29">
        <f t="shared" si="12"/>
        <v>756.76</v>
      </c>
      <c r="K118" s="29">
        <f t="shared" si="13"/>
        <v>3027.04</v>
      </c>
      <c r="L118" s="14">
        <f t="shared" si="14"/>
        <v>0</v>
      </c>
    </row>
    <row r="119" spans="1:12" ht="24.75">
      <c r="A119" s="3" t="s">
        <v>301</v>
      </c>
      <c r="B119" s="4" t="s">
        <v>302</v>
      </c>
      <c r="C119" s="27" t="s">
        <v>303</v>
      </c>
      <c r="D119" s="4" t="s">
        <v>24</v>
      </c>
      <c r="E119" s="4" t="s">
        <v>32</v>
      </c>
      <c r="F119" s="5">
        <v>3</v>
      </c>
      <c r="G119" s="5">
        <v>1467.54</v>
      </c>
      <c r="H119" s="28">
        <f t="shared" si="18"/>
        <v>4402.62</v>
      </c>
      <c r="J119" s="29">
        <f t="shared" si="12"/>
        <v>1467.54</v>
      </c>
      <c r="K119" s="29">
        <f t="shared" si="13"/>
        <v>4402.62</v>
      </c>
      <c r="L119" s="14">
        <f t="shared" si="14"/>
        <v>0</v>
      </c>
    </row>
    <row r="120" spans="1:12" ht="16.5">
      <c r="A120" s="3" t="s">
        <v>304</v>
      </c>
      <c r="B120" s="4" t="s">
        <v>305</v>
      </c>
      <c r="C120" s="27" t="s">
        <v>306</v>
      </c>
      <c r="D120" s="4" t="s">
        <v>24</v>
      </c>
      <c r="E120" s="4" t="s">
        <v>32</v>
      </c>
      <c r="F120" s="5">
        <v>1</v>
      </c>
      <c r="G120" s="5">
        <v>815.84</v>
      </c>
      <c r="H120" s="28">
        <f t="shared" si="18"/>
        <v>815.84</v>
      </c>
      <c r="J120" s="29">
        <f t="shared" si="12"/>
        <v>815.84</v>
      </c>
      <c r="K120" s="29">
        <f t="shared" si="13"/>
        <v>815.84</v>
      </c>
      <c r="L120" s="14">
        <f t="shared" si="14"/>
        <v>0</v>
      </c>
    </row>
    <row r="121" spans="1:12" ht="16.5">
      <c r="A121" s="3" t="s">
        <v>307</v>
      </c>
      <c r="B121" s="4" t="s">
        <v>308</v>
      </c>
      <c r="C121" s="27" t="s">
        <v>309</v>
      </c>
      <c r="D121" s="4" t="s">
        <v>24</v>
      </c>
      <c r="E121" s="4" t="s">
        <v>32</v>
      </c>
      <c r="F121" s="5">
        <v>1</v>
      </c>
      <c r="G121" s="5">
        <v>1450.38</v>
      </c>
      <c r="H121" s="28">
        <f t="shared" si="18"/>
        <v>1450.38</v>
      </c>
      <c r="J121" s="29">
        <f t="shared" si="12"/>
        <v>1450.38</v>
      </c>
      <c r="K121" s="29">
        <f t="shared" si="13"/>
        <v>1450.38</v>
      </c>
      <c r="L121" s="14">
        <f t="shared" si="14"/>
        <v>0</v>
      </c>
    </row>
    <row r="122" spans="1:12" ht="16.5">
      <c r="A122" s="3" t="s">
        <v>310</v>
      </c>
      <c r="B122" s="4" t="s">
        <v>311</v>
      </c>
      <c r="C122" s="27" t="s">
        <v>312</v>
      </c>
      <c r="D122" s="4" t="s">
        <v>24</v>
      </c>
      <c r="E122" s="4" t="s">
        <v>32</v>
      </c>
      <c r="F122" s="5">
        <v>1</v>
      </c>
      <c r="G122" s="5">
        <v>552.52</v>
      </c>
      <c r="H122" s="28">
        <f t="shared" si="18"/>
        <v>552.52</v>
      </c>
      <c r="J122" s="29">
        <f t="shared" si="12"/>
        <v>552.52</v>
      </c>
      <c r="K122" s="29">
        <f t="shared" si="13"/>
        <v>552.52</v>
      </c>
      <c r="L122" s="14">
        <f t="shared" si="14"/>
        <v>0</v>
      </c>
    </row>
    <row r="123" spans="1:12" ht="16.5">
      <c r="A123" s="3" t="s">
        <v>313</v>
      </c>
      <c r="B123" s="4" t="s">
        <v>314</v>
      </c>
      <c r="C123" s="27" t="s">
        <v>315</v>
      </c>
      <c r="D123" s="4" t="s">
        <v>24</v>
      </c>
      <c r="E123" s="4" t="s">
        <v>32</v>
      </c>
      <c r="F123" s="5">
        <v>1</v>
      </c>
      <c r="G123" s="5">
        <v>725.19</v>
      </c>
      <c r="H123" s="28">
        <f t="shared" si="18"/>
        <v>725.19</v>
      </c>
      <c r="J123" s="29">
        <f t="shared" si="12"/>
        <v>725.19</v>
      </c>
      <c r="K123" s="29">
        <f t="shared" si="13"/>
        <v>725.19</v>
      </c>
      <c r="L123" s="14">
        <f t="shared" si="14"/>
        <v>0</v>
      </c>
    </row>
    <row r="124" spans="1:12" ht="16.5">
      <c r="A124" s="3" t="s">
        <v>316</v>
      </c>
      <c r="B124" s="4" t="s">
        <v>317</v>
      </c>
      <c r="C124" s="27" t="s">
        <v>318</v>
      </c>
      <c r="D124" s="4" t="s">
        <v>24</v>
      </c>
      <c r="E124" s="4" t="s">
        <v>38</v>
      </c>
      <c r="F124" s="5">
        <v>2.2799999999999998</v>
      </c>
      <c r="G124" s="5">
        <v>708.19</v>
      </c>
      <c r="H124" s="28">
        <f t="shared" si="18"/>
        <v>1614.67</v>
      </c>
      <c r="J124" s="29">
        <f t="shared" si="12"/>
        <v>708.19</v>
      </c>
      <c r="K124" s="29">
        <f t="shared" si="13"/>
        <v>1614.67</v>
      </c>
      <c r="L124" s="14">
        <f t="shared" si="14"/>
        <v>0</v>
      </c>
    </row>
    <row r="125" spans="1:12" ht="24.75">
      <c r="A125" s="3" t="s">
        <v>319</v>
      </c>
      <c r="B125" s="4" t="s">
        <v>320</v>
      </c>
      <c r="C125" s="27" t="s">
        <v>321</v>
      </c>
      <c r="D125" s="4" t="s">
        <v>24</v>
      </c>
      <c r="E125" s="4" t="s">
        <v>32</v>
      </c>
      <c r="F125" s="5">
        <v>1</v>
      </c>
      <c r="G125" s="5">
        <v>2572.04</v>
      </c>
      <c r="H125" s="28">
        <f t="shared" si="18"/>
        <v>2572.04</v>
      </c>
      <c r="J125" s="29">
        <f t="shared" si="12"/>
        <v>2572.04</v>
      </c>
      <c r="K125" s="29">
        <f t="shared" si="13"/>
        <v>2572.04</v>
      </c>
      <c r="L125" s="14">
        <f t="shared" si="14"/>
        <v>0</v>
      </c>
    </row>
    <row r="126" spans="1:12" ht="16.5">
      <c r="A126" s="3" t="s">
        <v>322</v>
      </c>
      <c r="B126" s="4" t="s">
        <v>323</v>
      </c>
      <c r="C126" s="27" t="s">
        <v>324</v>
      </c>
      <c r="D126" s="4" t="s">
        <v>24</v>
      </c>
      <c r="E126" s="4" t="s">
        <v>38</v>
      </c>
      <c r="F126" s="5">
        <v>1</v>
      </c>
      <c r="G126" s="5">
        <v>1099.3</v>
      </c>
      <c r="H126" s="28">
        <f t="shared" si="18"/>
        <v>1099.3</v>
      </c>
      <c r="J126" s="29">
        <f t="shared" si="12"/>
        <v>1099.3</v>
      </c>
      <c r="K126" s="29">
        <f t="shared" si="13"/>
        <v>1099.3</v>
      </c>
      <c r="L126" s="14">
        <f t="shared" si="14"/>
        <v>0</v>
      </c>
    </row>
    <row r="127" spans="1:12" ht="24.75">
      <c r="A127" s="3" t="s">
        <v>325</v>
      </c>
      <c r="B127" s="4" t="s">
        <v>326</v>
      </c>
      <c r="C127" s="27" t="s">
        <v>327</v>
      </c>
      <c r="D127" s="4" t="s">
        <v>24</v>
      </c>
      <c r="E127" s="4" t="s">
        <v>38</v>
      </c>
      <c r="F127" s="5">
        <v>15.23</v>
      </c>
      <c r="G127" s="5">
        <v>550.64</v>
      </c>
      <c r="H127" s="28">
        <f t="shared" si="18"/>
        <v>8386.25</v>
      </c>
      <c r="J127" s="29">
        <f t="shared" si="12"/>
        <v>550.64</v>
      </c>
      <c r="K127" s="29">
        <f t="shared" si="13"/>
        <v>8386.25</v>
      </c>
      <c r="L127" s="14">
        <f t="shared" si="14"/>
        <v>0</v>
      </c>
    </row>
    <row r="128" spans="1:12" ht="20.100000000000001" customHeight="1">
      <c r="A128" s="1" t="s">
        <v>328</v>
      </c>
      <c r="B128" s="41" t="s">
        <v>329</v>
      </c>
      <c r="C128" s="41"/>
      <c r="D128" s="41"/>
      <c r="E128" s="41"/>
      <c r="F128" s="41"/>
      <c r="G128" s="41"/>
      <c r="H128" s="2">
        <f>ROUND(SUM(H129:H135),2)</f>
        <v>22694.83</v>
      </c>
      <c r="J128" s="30"/>
      <c r="K128" s="30"/>
      <c r="L128" s="15"/>
    </row>
    <row r="129" spans="1:12" ht="24.75">
      <c r="A129" s="3" t="s">
        <v>330</v>
      </c>
      <c r="B129" s="4" t="s">
        <v>331</v>
      </c>
      <c r="C129" s="27" t="s">
        <v>332</v>
      </c>
      <c r="D129" s="4" t="s">
        <v>24</v>
      </c>
      <c r="E129" s="4" t="s">
        <v>38</v>
      </c>
      <c r="F129" s="5">
        <v>4.4000000000000004</v>
      </c>
      <c r="G129" s="5">
        <v>760</v>
      </c>
      <c r="H129" s="28">
        <f t="shared" ref="H129:H135" si="19">ROUND(ROUND(F129,2)*ROUND(G129,2),2)</f>
        <v>3344</v>
      </c>
      <c r="J129" s="29">
        <f t="shared" si="12"/>
        <v>760</v>
      </c>
      <c r="K129" s="29">
        <f t="shared" si="13"/>
        <v>3344</v>
      </c>
      <c r="L129" s="14">
        <f t="shared" si="14"/>
        <v>0</v>
      </c>
    </row>
    <row r="130" spans="1:12" ht="24.75">
      <c r="A130" s="3" t="s">
        <v>333</v>
      </c>
      <c r="B130" s="4" t="s">
        <v>334</v>
      </c>
      <c r="C130" s="27" t="s">
        <v>335</v>
      </c>
      <c r="D130" s="4" t="s">
        <v>24</v>
      </c>
      <c r="E130" s="4" t="s">
        <v>38</v>
      </c>
      <c r="F130" s="5">
        <v>2.4</v>
      </c>
      <c r="G130" s="5">
        <v>906.33</v>
      </c>
      <c r="H130" s="28">
        <f t="shared" si="19"/>
        <v>2175.19</v>
      </c>
      <c r="J130" s="29">
        <f t="shared" si="12"/>
        <v>906.33</v>
      </c>
      <c r="K130" s="29">
        <f t="shared" si="13"/>
        <v>2175.19</v>
      </c>
      <c r="L130" s="14">
        <f t="shared" si="14"/>
        <v>0</v>
      </c>
    </row>
    <row r="131" spans="1:12" ht="24.75">
      <c r="A131" s="3" t="s">
        <v>336</v>
      </c>
      <c r="B131" s="4" t="s">
        <v>337</v>
      </c>
      <c r="C131" s="27" t="s">
        <v>338</v>
      </c>
      <c r="D131" s="4" t="s">
        <v>24</v>
      </c>
      <c r="E131" s="4" t="s">
        <v>38</v>
      </c>
      <c r="F131" s="5">
        <v>3.78</v>
      </c>
      <c r="G131" s="5">
        <v>861.19</v>
      </c>
      <c r="H131" s="28">
        <f t="shared" si="19"/>
        <v>3255.3</v>
      </c>
      <c r="J131" s="29">
        <f t="shared" si="12"/>
        <v>861.19</v>
      </c>
      <c r="K131" s="29">
        <f t="shared" si="13"/>
        <v>3255.3</v>
      </c>
      <c r="L131" s="14">
        <f t="shared" si="14"/>
        <v>0</v>
      </c>
    </row>
    <row r="132" spans="1:12" ht="24.75">
      <c r="A132" s="3" t="s">
        <v>339</v>
      </c>
      <c r="B132" s="4" t="s">
        <v>337</v>
      </c>
      <c r="C132" s="27" t="s">
        <v>340</v>
      </c>
      <c r="D132" s="4" t="s">
        <v>24</v>
      </c>
      <c r="E132" s="4" t="s">
        <v>38</v>
      </c>
      <c r="F132" s="5">
        <v>12</v>
      </c>
      <c r="G132" s="5">
        <v>861.19</v>
      </c>
      <c r="H132" s="28">
        <f t="shared" si="19"/>
        <v>10334.280000000001</v>
      </c>
      <c r="J132" s="29">
        <f t="shared" si="12"/>
        <v>861.19</v>
      </c>
      <c r="K132" s="29">
        <f t="shared" si="13"/>
        <v>10334.280000000001</v>
      </c>
      <c r="L132" s="14">
        <f t="shared" si="14"/>
        <v>0</v>
      </c>
    </row>
    <row r="133" spans="1:12" ht="24.75">
      <c r="A133" s="3" t="s">
        <v>341</v>
      </c>
      <c r="B133" s="4" t="s">
        <v>342</v>
      </c>
      <c r="C133" s="27" t="s">
        <v>343</v>
      </c>
      <c r="D133" s="4" t="s">
        <v>24</v>
      </c>
      <c r="E133" s="4" t="s">
        <v>38</v>
      </c>
      <c r="F133" s="5">
        <v>3</v>
      </c>
      <c r="G133" s="5">
        <v>705.33</v>
      </c>
      <c r="H133" s="28">
        <f t="shared" si="19"/>
        <v>2115.9899999999998</v>
      </c>
      <c r="J133" s="29">
        <f t="shared" si="12"/>
        <v>705.33</v>
      </c>
      <c r="K133" s="29">
        <f t="shared" si="13"/>
        <v>2115.9899999999998</v>
      </c>
      <c r="L133" s="14">
        <f t="shared" si="14"/>
        <v>0</v>
      </c>
    </row>
    <row r="134" spans="1:12" ht="24.75">
      <c r="A134" s="3" t="s">
        <v>344</v>
      </c>
      <c r="B134" s="4" t="s">
        <v>342</v>
      </c>
      <c r="C134" s="27" t="s">
        <v>345</v>
      </c>
      <c r="D134" s="4" t="s">
        <v>24</v>
      </c>
      <c r="E134" s="4" t="s">
        <v>38</v>
      </c>
      <c r="F134" s="5">
        <v>1.4</v>
      </c>
      <c r="G134" s="5">
        <v>705.33</v>
      </c>
      <c r="H134" s="28">
        <f t="shared" si="19"/>
        <v>987.46</v>
      </c>
      <c r="J134" s="29">
        <f t="shared" si="12"/>
        <v>705.33</v>
      </c>
      <c r="K134" s="29">
        <f t="shared" si="13"/>
        <v>987.46</v>
      </c>
      <c r="L134" s="14">
        <f t="shared" si="14"/>
        <v>0</v>
      </c>
    </row>
    <row r="135" spans="1:12" ht="24.75">
      <c r="A135" s="3" t="s">
        <v>346</v>
      </c>
      <c r="B135" s="4" t="s">
        <v>347</v>
      </c>
      <c r="C135" s="27" t="s">
        <v>348</v>
      </c>
      <c r="D135" s="4" t="s">
        <v>24</v>
      </c>
      <c r="E135" s="4" t="s">
        <v>38</v>
      </c>
      <c r="F135" s="5">
        <v>0.7</v>
      </c>
      <c r="G135" s="5">
        <v>689.44</v>
      </c>
      <c r="H135" s="28">
        <f t="shared" si="19"/>
        <v>482.61</v>
      </c>
      <c r="J135" s="29">
        <f t="shared" si="12"/>
        <v>689.44</v>
      </c>
      <c r="K135" s="29">
        <f t="shared" si="13"/>
        <v>482.61</v>
      </c>
      <c r="L135" s="14">
        <f t="shared" si="14"/>
        <v>0</v>
      </c>
    </row>
    <row r="136" spans="1:12" ht="20.100000000000001" customHeight="1">
      <c r="A136" s="1" t="s">
        <v>349</v>
      </c>
      <c r="B136" s="41" t="s">
        <v>350</v>
      </c>
      <c r="C136" s="41"/>
      <c r="D136" s="41"/>
      <c r="E136" s="41"/>
      <c r="F136" s="41"/>
      <c r="G136" s="41"/>
      <c r="H136" s="2">
        <f>ROUND(SUM(H137:H141),2)</f>
        <v>13716.12</v>
      </c>
      <c r="J136" s="30"/>
      <c r="K136" s="30"/>
      <c r="L136" s="15"/>
    </row>
    <row r="137" spans="1:12" ht="16.5">
      <c r="A137" s="3" t="s">
        <v>351</v>
      </c>
      <c r="B137" s="4" t="s">
        <v>352</v>
      </c>
      <c r="C137" s="27" t="s">
        <v>353</v>
      </c>
      <c r="D137" s="4" t="s">
        <v>13</v>
      </c>
      <c r="E137" s="4" t="s">
        <v>87</v>
      </c>
      <c r="F137" s="5">
        <v>24.35</v>
      </c>
      <c r="G137" s="5">
        <v>69.25</v>
      </c>
      <c r="H137" s="28">
        <f>ROUND(ROUND(F137,2)*ROUND(G137,2),2)</f>
        <v>1686.24</v>
      </c>
      <c r="J137" s="29">
        <f t="shared" si="12"/>
        <v>69.25</v>
      </c>
      <c r="K137" s="29">
        <f t="shared" si="13"/>
        <v>1686.24</v>
      </c>
      <c r="L137" s="14">
        <f t="shared" si="14"/>
        <v>0</v>
      </c>
    </row>
    <row r="138" spans="1:12" ht="16.5">
      <c r="A138" s="3" t="s">
        <v>354</v>
      </c>
      <c r="B138" s="4" t="s">
        <v>352</v>
      </c>
      <c r="C138" s="27" t="s">
        <v>355</v>
      </c>
      <c r="D138" s="4" t="s">
        <v>13</v>
      </c>
      <c r="E138" s="4" t="s">
        <v>87</v>
      </c>
      <c r="F138" s="5">
        <v>47.5</v>
      </c>
      <c r="G138" s="5">
        <v>69.25</v>
      </c>
      <c r="H138" s="28">
        <f>ROUND(ROUND(F138,2)*ROUND(G138,2),2)</f>
        <v>3289.38</v>
      </c>
      <c r="J138" s="29">
        <f t="shared" si="12"/>
        <v>69.25</v>
      </c>
      <c r="K138" s="29">
        <f t="shared" si="13"/>
        <v>3289.38</v>
      </c>
      <c r="L138" s="14">
        <f t="shared" si="14"/>
        <v>0</v>
      </c>
    </row>
    <row r="139" spans="1:12" ht="16.5">
      <c r="A139" s="3" t="s">
        <v>356</v>
      </c>
      <c r="B139" s="4" t="s">
        <v>357</v>
      </c>
      <c r="C139" s="27" t="s">
        <v>358</v>
      </c>
      <c r="D139" s="4" t="s">
        <v>13</v>
      </c>
      <c r="E139" s="4" t="s">
        <v>87</v>
      </c>
      <c r="F139" s="5">
        <v>47.5</v>
      </c>
      <c r="G139" s="5">
        <v>52.36</v>
      </c>
      <c r="H139" s="28">
        <f>ROUND(ROUND(F139,2)*ROUND(G139,2),2)</f>
        <v>2487.1</v>
      </c>
      <c r="J139" s="29">
        <f t="shared" si="12"/>
        <v>52.36</v>
      </c>
      <c r="K139" s="29">
        <f t="shared" si="13"/>
        <v>2487.1</v>
      </c>
      <c r="L139" s="14">
        <f t="shared" si="14"/>
        <v>0</v>
      </c>
    </row>
    <row r="140" spans="1:12" ht="16.5">
      <c r="A140" s="3" t="s">
        <v>359</v>
      </c>
      <c r="B140" s="4" t="s">
        <v>360</v>
      </c>
      <c r="C140" s="27" t="s">
        <v>361</v>
      </c>
      <c r="D140" s="4" t="s">
        <v>13</v>
      </c>
      <c r="E140" s="4" t="s">
        <v>87</v>
      </c>
      <c r="F140" s="5">
        <v>36.700000000000003</v>
      </c>
      <c r="G140" s="5">
        <v>104.12</v>
      </c>
      <c r="H140" s="28">
        <f>ROUND(ROUND(F140,2)*ROUND(G140,2),2)</f>
        <v>3821.2</v>
      </c>
      <c r="J140" s="29">
        <f t="shared" ref="J140:J202" si="20">G140-G140*$J$4</f>
        <v>104.12</v>
      </c>
      <c r="K140" s="29">
        <f t="shared" ref="K140:K202" si="21">ROUND(J140*F140,2)</f>
        <v>3821.2</v>
      </c>
      <c r="L140" s="14">
        <f t="shared" ref="L140:L202" si="22">1-J140/G140</f>
        <v>0</v>
      </c>
    </row>
    <row r="141" spans="1:12">
      <c r="A141" s="3" t="s">
        <v>362</v>
      </c>
      <c r="B141" s="4" t="s">
        <v>363</v>
      </c>
      <c r="C141" s="27" t="s">
        <v>364</v>
      </c>
      <c r="D141" s="4" t="s">
        <v>13</v>
      </c>
      <c r="E141" s="4" t="s">
        <v>87</v>
      </c>
      <c r="F141" s="5">
        <v>25.88</v>
      </c>
      <c r="G141" s="5">
        <v>93.98</v>
      </c>
      <c r="H141" s="28">
        <f>ROUND(ROUND(F141,2)*ROUND(G141,2),2)</f>
        <v>2432.1999999999998</v>
      </c>
      <c r="J141" s="29">
        <f t="shared" si="20"/>
        <v>93.98</v>
      </c>
      <c r="K141" s="29">
        <f t="shared" si="21"/>
        <v>2432.1999999999998</v>
      </c>
      <c r="L141" s="14">
        <f t="shared" si="22"/>
        <v>0</v>
      </c>
    </row>
    <row r="142" spans="1:12" ht="20.100000000000001" customHeight="1">
      <c r="A142" s="1" t="s">
        <v>365</v>
      </c>
      <c r="B142" s="41" t="s">
        <v>366</v>
      </c>
      <c r="C142" s="41"/>
      <c r="D142" s="41"/>
      <c r="E142" s="41"/>
      <c r="F142" s="41"/>
      <c r="G142" s="41"/>
      <c r="H142" s="2">
        <f>ROUND(SUM(H143:H145),2)</f>
        <v>94620.160000000003</v>
      </c>
      <c r="J142" s="30"/>
      <c r="K142" s="30"/>
      <c r="L142" s="15"/>
    </row>
    <row r="143" spans="1:12" ht="16.5">
      <c r="A143" s="3" t="s">
        <v>367</v>
      </c>
      <c r="B143" s="4" t="s">
        <v>368</v>
      </c>
      <c r="C143" s="27" t="s">
        <v>369</v>
      </c>
      <c r="D143" s="4" t="s">
        <v>13</v>
      </c>
      <c r="E143" s="4" t="s">
        <v>38</v>
      </c>
      <c r="F143" s="5">
        <v>430.6</v>
      </c>
      <c r="G143" s="5">
        <v>201.68</v>
      </c>
      <c r="H143" s="28">
        <f>ROUND(ROUND(F143,2)*ROUND(G143,2),2)</f>
        <v>86843.41</v>
      </c>
      <c r="J143" s="29">
        <f t="shared" si="20"/>
        <v>201.68</v>
      </c>
      <c r="K143" s="29">
        <f t="shared" si="21"/>
        <v>86843.41</v>
      </c>
      <c r="L143" s="14">
        <f t="shared" si="22"/>
        <v>0</v>
      </c>
    </row>
    <row r="144" spans="1:12" ht="24.75">
      <c r="A144" s="3" t="s">
        <v>370</v>
      </c>
      <c r="B144" s="4" t="s">
        <v>371</v>
      </c>
      <c r="C144" s="27" t="s">
        <v>372</v>
      </c>
      <c r="D144" s="4" t="s">
        <v>13</v>
      </c>
      <c r="E144" s="4" t="s">
        <v>38</v>
      </c>
      <c r="F144" s="5">
        <v>124.2</v>
      </c>
      <c r="G144" s="5">
        <v>24.03</v>
      </c>
      <c r="H144" s="28">
        <f>ROUND(ROUND(F144,2)*ROUND(G144,2),2)</f>
        <v>2984.53</v>
      </c>
      <c r="J144" s="29">
        <f t="shared" si="20"/>
        <v>24.03</v>
      </c>
      <c r="K144" s="29">
        <f t="shared" si="21"/>
        <v>2984.53</v>
      </c>
      <c r="L144" s="14">
        <f t="shared" si="22"/>
        <v>0</v>
      </c>
    </row>
    <row r="145" spans="1:12" ht="16.5">
      <c r="A145" s="3" t="s">
        <v>373</v>
      </c>
      <c r="B145" s="4" t="s">
        <v>374</v>
      </c>
      <c r="C145" s="27" t="s">
        <v>375</v>
      </c>
      <c r="D145" s="4" t="s">
        <v>13</v>
      </c>
      <c r="E145" s="4" t="s">
        <v>87</v>
      </c>
      <c r="F145" s="5">
        <v>40.83</v>
      </c>
      <c r="G145" s="5">
        <v>117.37</v>
      </c>
      <c r="H145" s="28">
        <f>ROUND(ROUND(F145,2)*ROUND(G145,2),2)</f>
        <v>4792.22</v>
      </c>
      <c r="J145" s="29">
        <f t="shared" si="20"/>
        <v>117.37</v>
      </c>
      <c r="K145" s="29">
        <f t="shared" si="21"/>
        <v>4792.22</v>
      </c>
      <c r="L145" s="14">
        <f t="shared" si="22"/>
        <v>0</v>
      </c>
    </row>
    <row r="146" spans="1:12" ht="20.100000000000001" customHeight="1">
      <c r="A146" s="1" t="s">
        <v>376</v>
      </c>
      <c r="B146" s="41" t="s">
        <v>377</v>
      </c>
      <c r="C146" s="41"/>
      <c r="D146" s="41"/>
      <c r="E146" s="41"/>
      <c r="F146" s="41"/>
      <c r="G146" s="41"/>
      <c r="H146" s="2">
        <f>ROUND(H147+H177+H186+H197+H203+H209+H215,2)</f>
        <v>135300.44</v>
      </c>
      <c r="J146" s="30"/>
      <c r="K146" s="30"/>
      <c r="L146" s="15"/>
    </row>
    <row r="147" spans="1:12" ht="20.100000000000001" customHeight="1">
      <c r="A147" s="1" t="s">
        <v>378</v>
      </c>
      <c r="B147" s="41" t="s">
        <v>379</v>
      </c>
      <c r="C147" s="41"/>
      <c r="D147" s="41"/>
      <c r="E147" s="41"/>
      <c r="F147" s="41"/>
      <c r="G147" s="41"/>
      <c r="H147" s="2">
        <f>ROUND(SUM(H148:H176),2)</f>
        <v>22974.06</v>
      </c>
      <c r="J147" s="30"/>
      <c r="K147" s="30"/>
      <c r="L147" s="15"/>
    </row>
    <row r="148" spans="1:12" ht="16.5">
      <c r="A148" s="3" t="s">
        <v>380</v>
      </c>
      <c r="B148" s="4" t="s">
        <v>381</v>
      </c>
      <c r="C148" s="27" t="s">
        <v>382</v>
      </c>
      <c r="D148" s="4" t="s">
        <v>24</v>
      </c>
      <c r="E148" s="4" t="s">
        <v>87</v>
      </c>
      <c r="F148" s="5">
        <v>178.44</v>
      </c>
      <c r="G148" s="5">
        <v>23.62</v>
      </c>
      <c r="H148" s="28">
        <f t="shared" ref="H148:H176" si="23">ROUND(ROUND(F148,2)*ROUND(G148,2),2)</f>
        <v>4214.75</v>
      </c>
      <c r="J148" s="29">
        <f t="shared" si="20"/>
        <v>23.62</v>
      </c>
      <c r="K148" s="29">
        <f t="shared" si="21"/>
        <v>4214.75</v>
      </c>
      <c r="L148" s="14">
        <f t="shared" si="22"/>
        <v>0</v>
      </c>
    </row>
    <row r="149" spans="1:12" ht="24.75">
      <c r="A149" s="3" t="s">
        <v>383</v>
      </c>
      <c r="B149" s="4" t="s">
        <v>384</v>
      </c>
      <c r="C149" s="27" t="s">
        <v>385</v>
      </c>
      <c r="D149" s="4" t="s">
        <v>13</v>
      </c>
      <c r="E149" s="4" t="s">
        <v>87</v>
      </c>
      <c r="F149" s="5">
        <v>104.46</v>
      </c>
      <c r="G149" s="5">
        <v>14.68</v>
      </c>
      <c r="H149" s="28">
        <f t="shared" si="23"/>
        <v>1533.47</v>
      </c>
      <c r="J149" s="29">
        <f t="shared" si="20"/>
        <v>14.68</v>
      </c>
      <c r="K149" s="29">
        <f t="shared" si="21"/>
        <v>1533.47</v>
      </c>
      <c r="L149" s="14">
        <f t="shared" si="22"/>
        <v>0</v>
      </c>
    </row>
    <row r="150" spans="1:12" ht="16.5">
      <c r="A150" s="3" t="s">
        <v>386</v>
      </c>
      <c r="B150" s="4" t="s">
        <v>387</v>
      </c>
      <c r="C150" s="27" t="s">
        <v>388</v>
      </c>
      <c r="D150" s="4" t="s">
        <v>24</v>
      </c>
      <c r="E150" s="4" t="s">
        <v>87</v>
      </c>
      <c r="F150" s="5">
        <v>0.3</v>
      </c>
      <c r="G150" s="5">
        <v>30.86</v>
      </c>
      <c r="H150" s="28">
        <f t="shared" si="23"/>
        <v>9.26</v>
      </c>
      <c r="J150" s="29">
        <f t="shared" si="20"/>
        <v>30.86</v>
      </c>
      <c r="K150" s="29">
        <f t="shared" si="21"/>
        <v>9.26</v>
      </c>
      <c r="L150" s="14">
        <f t="shared" si="22"/>
        <v>0</v>
      </c>
    </row>
    <row r="151" spans="1:12" ht="16.5">
      <c r="A151" s="3" t="s">
        <v>389</v>
      </c>
      <c r="B151" s="4" t="s">
        <v>390</v>
      </c>
      <c r="C151" s="27" t="s">
        <v>391</v>
      </c>
      <c r="D151" s="4" t="s">
        <v>13</v>
      </c>
      <c r="E151" s="4" t="s">
        <v>87</v>
      </c>
      <c r="F151" s="5">
        <v>12.98</v>
      </c>
      <c r="G151" s="5">
        <v>17.350000000000001</v>
      </c>
      <c r="H151" s="28">
        <f t="shared" si="23"/>
        <v>225.2</v>
      </c>
      <c r="J151" s="29">
        <f t="shared" si="20"/>
        <v>17.350000000000001</v>
      </c>
      <c r="K151" s="29">
        <f t="shared" si="21"/>
        <v>225.2</v>
      </c>
      <c r="L151" s="14">
        <f t="shared" si="22"/>
        <v>0</v>
      </c>
    </row>
    <row r="152" spans="1:12" ht="24.75">
      <c r="A152" s="3" t="s">
        <v>392</v>
      </c>
      <c r="B152" s="4" t="s">
        <v>393</v>
      </c>
      <c r="C152" s="27" t="s">
        <v>394</v>
      </c>
      <c r="D152" s="4" t="s">
        <v>13</v>
      </c>
      <c r="E152" s="4" t="s">
        <v>87</v>
      </c>
      <c r="F152" s="5">
        <v>3.58</v>
      </c>
      <c r="G152" s="5">
        <v>17.75</v>
      </c>
      <c r="H152" s="28">
        <f t="shared" si="23"/>
        <v>63.55</v>
      </c>
      <c r="J152" s="29">
        <f t="shared" si="20"/>
        <v>17.75</v>
      </c>
      <c r="K152" s="29">
        <f t="shared" si="21"/>
        <v>63.55</v>
      </c>
      <c r="L152" s="14">
        <f t="shared" si="22"/>
        <v>0</v>
      </c>
    </row>
    <row r="153" spans="1:12">
      <c r="A153" s="3" t="s">
        <v>395</v>
      </c>
      <c r="B153" s="4" t="s">
        <v>396</v>
      </c>
      <c r="C153" s="27" t="s">
        <v>397</v>
      </c>
      <c r="D153" s="4" t="s">
        <v>398</v>
      </c>
      <c r="E153" s="4" t="s">
        <v>399</v>
      </c>
      <c r="F153" s="5">
        <v>9</v>
      </c>
      <c r="G153" s="5">
        <v>183.59</v>
      </c>
      <c r="H153" s="28">
        <f t="shared" si="23"/>
        <v>1652.31</v>
      </c>
      <c r="J153" s="29">
        <f t="shared" si="20"/>
        <v>183.59</v>
      </c>
      <c r="K153" s="29">
        <f t="shared" si="21"/>
        <v>1652.31</v>
      </c>
      <c r="L153" s="14">
        <f t="shared" si="22"/>
        <v>0</v>
      </c>
    </row>
    <row r="154" spans="1:12">
      <c r="A154" s="3" t="s">
        <v>400</v>
      </c>
      <c r="B154" s="4" t="s">
        <v>401</v>
      </c>
      <c r="C154" s="27" t="s">
        <v>402</v>
      </c>
      <c r="D154" s="4" t="s">
        <v>398</v>
      </c>
      <c r="E154" s="4" t="s">
        <v>399</v>
      </c>
      <c r="F154" s="5">
        <v>3</v>
      </c>
      <c r="G154" s="5">
        <v>151.61000000000001</v>
      </c>
      <c r="H154" s="28">
        <f t="shared" si="23"/>
        <v>454.83</v>
      </c>
      <c r="J154" s="29">
        <f t="shared" si="20"/>
        <v>151.61000000000001</v>
      </c>
      <c r="K154" s="29">
        <f t="shared" si="21"/>
        <v>454.83</v>
      </c>
      <c r="L154" s="14">
        <f t="shared" si="22"/>
        <v>0</v>
      </c>
    </row>
    <row r="155" spans="1:12" ht="24.75">
      <c r="A155" s="3" t="s">
        <v>403</v>
      </c>
      <c r="B155" s="4" t="s">
        <v>404</v>
      </c>
      <c r="C155" s="27" t="s">
        <v>405</v>
      </c>
      <c r="D155" s="4" t="s">
        <v>13</v>
      </c>
      <c r="E155" s="4" t="s">
        <v>87</v>
      </c>
      <c r="F155" s="5">
        <v>142</v>
      </c>
      <c r="G155" s="5">
        <v>25.92</v>
      </c>
      <c r="H155" s="28">
        <f t="shared" si="23"/>
        <v>3680.64</v>
      </c>
      <c r="J155" s="29">
        <f t="shared" si="20"/>
        <v>25.92</v>
      </c>
      <c r="K155" s="29">
        <f t="shared" si="21"/>
        <v>3680.64</v>
      </c>
      <c r="L155" s="14">
        <f t="shared" si="22"/>
        <v>0</v>
      </c>
    </row>
    <row r="156" spans="1:12" ht="16.5">
      <c r="A156" s="3" t="s">
        <v>406</v>
      </c>
      <c r="B156" s="4" t="s">
        <v>407</v>
      </c>
      <c r="C156" s="27" t="s">
        <v>408</v>
      </c>
      <c r="D156" s="4" t="s">
        <v>13</v>
      </c>
      <c r="E156" s="4" t="s">
        <v>32</v>
      </c>
      <c r="F156" s="5">
        <v>119</v>
      </c>
      <c r="G156" s="5">
        <v>7.21</v>
      </c>
      <c r="H156" s="28">
        <f t="shared" si="23"/>
        <v>857.99</v>
      </c>
      <c r="J156" s="29">
        <f t="shared" si="20"/>
        <v>7.21</v>
      </c>
      <c r="K156" s="29">
        <f t="shared" si="21"/>
        <v>857.99</v>
      </c>
      <c r="L156" s="14">
        <f t="shared" si="22"/>
        <v>0</v>
      </c>
    </row>
    <row r="157" spans="1:12" ht="24.75">
      <c r="A157" s="3" t="s">
        <v>409</v>
      </c>
      <c r="B157" s="4" t="s">
        <v>410</v>
      </c>
      <c r="C157" s="27" t="s">
        <v>411</v>
      </c>
      <c r="D157" s="4" t="s">
        <v>13</v>
      </c>
      <c r="E157" s="4" t="s">
        <v>32</v>
      </c>
      <c r="F157" s="5">
        <v>70</v>
      </c>
      <c r="G157" s="5">
        <v>12.28</v>
      </c>
      <c r="H157" s="28">
        <f t="shared" si="23"/>
        <v>859.6</v>
      </c>
      <c r="J157" s="29">
        <f t="shared" si="20"/>
        <v>12.28</v>
      </c>
      <c r="K157" s="29">
        <f t="shared" si="21"/>
        <v>859.6</v>
      </c>
      <c r="L157" s="14">
        <f t="shared" si="22"/>
        <v>0</v>
      </c>
    </row>
    <row r="158" spans="1:12" ht="16.5">
      <c r="A158" s="3" t="s">
        <v>412</v>
      </c>
      <c r="B158" s="4" t="s">
        <v>413</v>
      </c>
      <c r="C158" s="27" t="s">
        <v>414</v>
      </c>
      <c r="D158" s="4" t="s">
        <v>13</v>
      </c>
      <c r="E158" s="4" t="s">
        <v>32</v>
      </c>
      <c r="F158" s="5">
        <v>1</v>
      </c>
      <c r="G158" s="5">
        <v>8.93</v>
      </c>
      <c r="H158" s="28">
        <f t="shared" si="23"/>
        <v>8.93</v>
      </c>
      <c r="J158" s="29">
        <f t="shared" si="20"/>
        <v>8.93</v>
      </c>
      <c r="K158" s="29">
        <f t="shared" si="21"/>
        <v>8.93</v>
      </c>
      <c r="L158" s="14">
        <f t="shared" si="22"/>
        <v>0</v>
      </c>
    </row>
    <row r="159" spans="1:12" ht="16.5">
      <c r="A159" s="3" t="s">
        <v>415</v>
      </c>
      <c r="B159" s="4" t="s">
        <v>416</v>
      </c>
      <c r="C159" s="27" t="s">
        <v>417</v>
      </c>
      <c r="D159" s="4" t="s">
        <v>13</v>
      </c>
      <c r="E159" s="4" t="s">
        <v>32</v>
      </c>
      <c r="F159" s="5">
        <v>9</v>
      </c>
      <c r="G159" s="5">
        <v>11.22</v>
      </c>
      <c r="H159" s="28">
        <f t="shared" si="23"/>
        <v>100.98</v>
      </c>
      <c r="J159" s="29">
        <f t="shared" si="20"/>
        <v>11.22</v>
      </c>
      <c r="K159" s="29">
        <f t="shared" si="21"/>
        <v>100.98</v>
      </c>
      <c r="L159" s="14">
        <f t="shared" si="22"/>
        <v>0</v>
      </c>
    </row>
    <row r="160" spans="1:12" ht="24.75">
      <c r="A160" s="3" t="s">
        <v>418</v>
      </c>
      <c r="B160" s="4" t="s">
        <v>419</v>
      </c>
      <c r="C160" s="27" t="s">
        <v>420</v>
      </c>
      <c r="D160" s="4" t="s">
        <v>13</v>
      </c>
      <c r="E160" s="4" t="s">
        <v>32</v>
      </c>
      <c r="F160" s="5">
        <v>4</v>
      </c>
      <c r="G160" s="5">
        <v>15.93</v>
      </c>
      <c r="H160" s="28">
        <f t="shared" si="23"/>
        <v>63.72</v>
      </c>
      <c r="J160" s="29">
        <f t="shared" si="20"/>
        <v>15.93</v>
      </c>
      <c r="K160" s="29">
        <f t="shared" si="21"/>
        <v>63.72</v>
      </c>
      <c r="L160" s="14">
        <f t="shared" si="22"/>
        <v>0</v>
      </c>
    </row>
    <row r="161" spans="1:12" ht="16.5">
      <c r="A161" s="3" t="s">
        <v>421</v>
      </c>
      <c r="B161" s="4" t="s">
        <v>422</v>
      </c>
      <c r="C161" s="27" t="s">
        <v>423</v>
      </c>
      <c r="D161" s="4" t="s">
        <v>24</v>
      </c>
      <c r="E161" s="4" t="s">
        <v>32</v>
      </c>
      <c r="F161" s="5">
        <v>13</v>
      </c>
      <c r="G161" s="5">
        <v>43.79</v>
      </c>
      <c r="H161" s="28">
        <f t="shared" si="23"/>
        <v>569.27</v>
      </c>
      <c r="J161" s="29">
        <f t="shared" si="20"/>
        <v>43.79</v>
      </c>
      <c r="K161" s="29">
        <f t="shared" si="21"/>
        <v>569.27</v>
      </c>
      <c r="L161" s="14">
        <f t="shared" si="22"/>
        <v>0</v>
      </c>
    </row>
    <row r="162" spans="1:12" ht="16.5">
      <c r="A162" s="3" t="s">
        <v>424</v>
      </c>
      <c r="B162" s="4" t="s">
        <v>425</v>
      </c>
      <c r="C162" s="27" t="s">
        <v>426</v>
      </c>
      <c r="D162" s="4" t="s">
        <v>398</v>
      </c>
      <c r="E162" s="4" t="s">
        <v>399</v>
      </c>
      <c r="F162" s="5">
        <v>5</v>
      </c>
      <c r="G162" s="5">
        <v>23.58</v>
      </c>
      <c r="H162" s="28">
        <f t="shared" si="23"/>
        <v>117.9</v>
      </c>
      <c r="J162" s="29">
        <f t="shared" si="20"/>
        <v>23.58</v>
      </c>
      <c r="K162" s="29">
        <f t="shared" si="21"/>
        <v>117.9</v>
      </c>
      <c r="L162" s="14">
        <f t="shared" si="22"/>
        <v>0</v>
      </c>
    </row>
    <row r="163" spans="1:12" ht="24.75">
      <c r="A163" s="3" t="s">
        <v>427</v>
      </c>
      <c r="B163" s="4" t="s">
        <v>428</v>
      </c>
      <c r="C163" s="27" t="s">
        <v>429</v>
      </c>
      <c r="D163" s="4" t="s">
        <v>13</v>
      </c>
      <c r="E163" s="4" t="s">
        <v>32</v>
      </c>
      <c r="F163" s="5">
        <v>95</v>
      </c>
      <c r="G163" s="5">
        <v>19.25</v>
      </c>
      <c r="H163" s="28">
        <f t="shared" si="23"/>
        <v>1828.75</v>
      </c>
      <c r="J163" s="29">
        <f t="shared" si="20"/>
        <v>19.25</v>
      </c>
      <c r="K163" s="29">
        <f t="shared" si="21"/>
        <v>1828.75</v>
      </c>
      <c r="L163" s="14">
        <f t="shared" si="22"/>
        <v>0</v>
      </c>
    </row>
    <row r="164" spans="1:12" ht="24.75">
      <c r="A164" s="3" t="s">
        <v>430</v>
      </c>
      <c r="B164" s="4" t="s">
        <v>431</v>
      </c>
      <c r="C164" s="27" t="s">
        <v>432</v>
      </c>
      <c r="D164" s="4" t="s">
        <v>13</v>
      </c>
      <c r="E164" s="4" t="s">
        <v>32</v>
      </c>
      <c r="F164" s="5">
        <v>12</v>
      </c>
      <c r="G164" s="5">
        <v>14.17</v>
      </c>
      <c r="H164" s="28">
        <f t="shared" si="23"/>
        <v>170.04</v>
      </c>
      <c r="J164" s="29">
        <f t="shared" si="20"/>
        <v>14.17</v>
      </c>
      <c r="K164" s="29">
        <f t="shared" si="21"/>
        <v>170.04</v>
      </c>
      <c r="L164" s="14">
        <f t="shared" si="22"/>
        <v>0</v>
      </c>
    </row>
    <row r="165" spans="1:12" ht="24.75">
      <c r="A165" s="3" t="s">
        <v>433</v>
      </c>
      <c r="B165" s="4" t="s">
        <v>434</v>
      </c>
      <c r="C165" s="27" t="s">
        <v>435</v>
      </c>
      <c r="D165" s="4" t="s">
        <v>13</v>
      </c>
      <c r="E165" s="4" t="s">
        <v>32</v>
      </c>
      <c r="F165" s="5">
        <v>12</v>
      </c>
      <c r="G165" s="5">
        <v>11.66</v>
      </c>
      <c r="H165" s="28">
        <f t="shared" si="23"/>
        <v>139.91999999999999</v>
      </c>
      <c r="J165" s="29">
        <f t="shared" si="20"/>
        <v>11.66</v>
      </c>
      <c r="K165" s="29">
        <f t="shared" si="21"/>
        <v>139.91999999999999</v>
      </c>
      <c r="L165" s="14">
        <f t="shared" si="22"/>
        <v>0</v>
      </c>
    </row>
    <row r="166" spans="1:12" ht="24.75">
      <c r="A166" s="3" t="s">
        <v>436</v>
      </c>
      <c r="B166" s="4" t="s">
        <v>437</v>
      </c>
      <c r="C166" s="27" t="s">
        <v>438</v>
      </c>
      <c r="D166" s="4" t="s">
        <v>13</v>
      </c>
      <c r="E166" s="4" t="s">
        <v>32</v>
      </c>
      <c r="F166" s="5">
        <v>80</v>
      </c>
      <c r="G166" s="5">
        <v>19.25</v>
      </c>
      <c r="H166" s="28">
        <f t="shared" si="23"/>
        <v>1540</v>
      </c>
      <c r="J166" s="29">
        <f t="shared" si="20"/>
        <v>19.25</v>
      </c>
      <c r="K166" s="29">
        <f t="shared" si="21"/>
        <v>1540</v>
      </c>
      <c r="L166" s="14">
        <f t="shared" si="22"/>
        <v>0</v>
      </c>
    </row>
    <row r="167" spans="1:12" ht="24.75">
      <c r="A167" s="3" t="s">
        <v>439</v>
      </c>
      <c r="B167" s="4" t="s">
        <v>440</v>
      </c>
      <c r="C167" s="27" t="s">
        <v>441</v>
      </c>
      <c r="D167" s="4" t="s">
        <v>13</v>
      </c>
      <c r="E167" s="4" t="s">
        <v>32</v>
      </c>
      <c r="F167" s="5">
        <v>4</v>
      </c>
      <c r="G167" s="5">
        <v>24.97</v>
      </c>
      <c r="H167" s="28">
        <f t="shared" si="23"/>
        <v>99.88</v>
      </c>
      <c r="J167" s="29">
        <f t="shared" si="20"/>
        <v>24.97</v>
      </c>
      <c r="K167" s="29">
        <f t="shared" si="21"/>
        <v>99.88</v>
      </c>
      <c r="L167" s="14">
        <f t="shared" si="22"/>
        <v>0</v>
      </c>
    </row>
    <row r="168" spans="1:12" ht="24.75">
      <c r="A168" s="3" t="s">
        <v>442</v>
      </c>
      <c r="B168" s="4" t="s">
        <v>443</v>
      </c>
      <c r="C168" s="27" t="s">
        <v>444</v>
      </c>
      <c r="D168" s="4" t="s">
        <v>13</v>
      </c>
      <c r="E168" s="4" t="s">
        <v>32</v>
      </c>
      <c r="F168" s="5">
        <v>2</v>
      </c>
      <c r="G168" s="5">
        <v>24.21</v>
      </c>
      <c r="H168" s="28">
        <f t="shared" si="23"/>
        <v>48.42</v>
      </c>
      <c r="J168" s="29">
        <f t="shared" si="20"/>
        <v>24.21</v>
      </c>
      <c r="K168" s="29">
        <f t="shared" si="21"/>
        <v>48.42</v>
      </c>
      <c r="L168" s="14">
        <f t="shared" si="22"/>
        <v>0</v>
      </c>
    </row>
    <row r="169" spans="1:12" ht="16.5">
      <c r="A169" s="3" t="s">
        <v>445</v>
      </c>
      <c r="B169" s="4" t="s">
        <v>446</v>
      </c>
      <c r="C169" s="27" t="s">
        <v>447</v>
      </c>
      <c r="D169" s="4" t="s">
        <v>13</v>
      </c>
      <c r="E169" s="4" t="s">
        <v>32</v>
      </c>
      <c r="F169" s="5">
        <v>6</v>
      </c>
      <c r="G169" s="5">
        <v>25.65</v>
      </c>
      <c r="H169" s="28">
        <f t="shared" si="23"/>
        <v>153.9</v>
      </c>
      <c r="J169" s="29">
        <f t="shared" si="20"/>
        <v>25.65</v>
      </c>
      <c r="K169" s="29">
        <f t="shared" si="21"/>
        <v>153.9</v>
      </c>
      <c r="L169" s="14">
        <f t="shared" si="22"/>
        <v>0</v>
      </c>
    </row>
    <row r="170" spans="1:12" ht="16.5">
      <c r="A170" s="3" t="s">
        <v>448</v>
      </c>
      <c r="B170" s="4" t="s">
        <v>449</v>
      </c>
      <c r="C170" s="27" t="s">
        <v>450</v>
      </c>
      <c r="D170" s="4" t="s">
        <v>13</v>
      </c>
      <c r="E170" s="4" t="s">
        <v>32</v>
      </c>
      <c r="F170" s="5">
        <v>10</v>
      </c>
      <c r="G170" s="5">
        <v>21.78</v>
      </c>
      <c r="H170" s="28">
        <f t="shared" si="23"/>
        <v>217.8</v>
      </c>
      <c r="J170" s="29">
        <f t="shared" si="20"/>
        <v>21.78</v>
      </c>
      <c r="K170" s="29">
        <f t="shared" si="21"/>
        <v>217.8</v>
      </c>
      <c r="L170" s="14">
        <f t="shared" si="22"/>
        <v>0</v>
      </c>
    </row>
    <row r="171" spans="1:12" ht="16.5">
      <c r="A171" s="3" t="s">
        <v>451</v>
      </c>
      <c r="B171" s="4" t="s">
        <v>452</v>
      </c>
      <c r="C171" s="27" t="s">
        <v>453</v>
      </c>
      <c r="D171" s="4" t="s">
        <v>13</v>
      </c>
      <c r="E171" s="4" t="s">
        <v>32</v>
      </c>
      <c r="F171" s="5">
        <v>21</v>
      </c>
      <c r="G171" s="5">
        <v>28.63</v>
      </c>
      <c r="H171" s="28">
        <f t="shared" si="23"/>
        <v>601.23</v>
      </c>
      <c r="J171" s="29">
        <f t="shared" si="20"/>
        <v>28.63</v>
      </c>
      <c r="K171" s="29">
        <f t="shared" si="21"/>
        <v>601.23</v>
      </c>
      <c r="L171" s="14">
        <f t="shared" si="22"/>
        <v>0</v>
      </c>
    </row>
    <row r="172" spans="1:12" ht="16.5">
      <c r="A172" s="3" t="s">
        <v>454</v>
      </c>
      <c r="B172" s="4" t="s">
        <v>455</v>
      </c>
      <c r="C172" s="27" t="s">
        <v>456</v>
      </c>
      <c r="D172" s="4" t="s">
        <v>13</v>
      </c>
      <c r="E172" s="4" t="s">
        <v>32</v>
      </c>
      <c r="F172" s="5">
        <v>25</v>
      </c>
      <c r="G172" s="5">
        <v>33.36</v>
      </c>
      <c r="H172" s="28">
        <f t="shared" si="23"/>
        <v>834</v>
      </c>
      <c r="J172" s="29">
        <f t="shared" si="20"/>
        <v>33.36</v>
      </c>
      <c r="K172" s="29">
        <f t="shared" si="21"/>
        <v>834</v>
      </c>
      <c r="L172" s="14">
        <f t="shared" si="22"/>
        <v>0</v>
      </c>
    </row>
    <row r="173" spans="1:12" ht="16.5">
      <c r="A173" s="3" t="s">
        <v>457</v>
      </c>
      <c r="B173" s="4" t="s">
        <v>458</v>
      </c>
      <c r="C173" s="27" t="s">
        <v>459</v>
      </c>
      <c r="D173" s="4" t="s">
        <v>13</v>
      </c>
      <c r="E173" s="4" t="s">
        <v>32</v>
      </c>
      <c r="F173" s="5">
        <v>5</v>
      </c>
      <c r="G173" s="5">
        <v>37.51</v>
      </c>
      <c r="H173" s="28">
        <f t="shared" si="23"/>
        <v>187.55</v>
      </c>
      <c r="J173" s="29">
        <f t="shared" si="20"/>
        <v>37.51</v>
      </c>
      <c r="K173" s="29">
        <f t="shared" si="21"/>
        <v>187.55</v>
      </c>
      <c r="L173" s="14">
        <f t="shared" si="22"/>
        <v>0</v>
      </c>
    </row>
    <row r="174" spans="1:12" ht="24.75">
      <c r="A174" s="3" t="s">
        <v>460</v>
      </c>
      <c r="B174" s="4" t="s">
        <v>461</v>
      </c>
      <c r="C174" s="27" t="s">
        <v>462</v>
      </c>
      <c r="D174" s="4" t="s">
        <v>13</v>
      </c>
      <c r="E174" s="4" t="s">
        <v>87</v>
      </c>
      <c r="F174" s="5">
        <v>203.77</v>
      </c>
      <c r="G174" s="5">
        <v>13.07</v>
      </c>
      <c r="H174" s="28">
        <f t="shared" si="23"/>
        <v>2663.27</v>
      </c>
      <c r="J174" s="29">
        <f t="shared" si="20"/>
        <v>13.07</v>
      </c>
      <c r="K174" s="29">
        <f t="shared" si="21"/>
        <v>2663.27</v>
      </c>
      <c r="L174" s="14">
        <f t="shared" si="22"/>
        <v>0</v>
      </c>
    </row>
    <row r="175" spans="1:12" ht="16.5">
      <c r="A175" s="3" t="s">
        <v>463</v>
      </c>
      <c r="B175" s="4" t="s">
        <v>464</v>
      </c>
      <c r="C175" s="27" t="s">
        <v>465</v>
      </c>
      <c r="D175" s="4" t="s">
        <v>13</v>
      </c>
      <c r="E175" s="4" t="s">
        <v>32</v>
      </c>
      <c r="F175" s="5">
        <v>1</v>
      </c>
      <c r="G175" s="5">
        <v>31.84</v>
      </c>
      <c r="H175" s="28">
        <f t="shared" si="23"/>
        <v>31.84</v>
      </c>
      <c r="J175" s="29">
        <f t="shared" si="20"/>
        <v>31.84</v>
      </c>
      <c r="K175" s="29">
        <f t="shared" si="21"/>
        <v>31.84</v>
      </c>
      <c r="L175" s="14">
        <f t="shared" si="22"/>
        <v>0</v>
      </c>
    </row>
    <row r="176" spans="1:12" ht="16.5">
      <c r="A176" s="3" t="s">
        <v>466</v>
      </c>
      <c r="B176" s="4" t="s">
        <v>467</v>
      </c>
      <c r="C176" s="27" t="s">
        <v>468</v>
      </c>
      <c r="D176" s="4" t="s">
        <v>13</v>
      </c>
      <c r="E176" s="4" t="s">
        <v>32</v>
      </c>
      <c r="F176" s="5">
        <v>1</v>
      </c>
      <c r="G176" s="5">
        <v>45.06</v>
      </c>
      <c r="H176" s="28">
        <f t="shared" si="23"/>
        <v>45.06</v>
      </c>
      <c r="J176" s="29">
        <f t="shared" si="20"/>
        <v>45.06</v>
      </c>
      <c r="K176" s="29">
        <f t="shared" si="21"/>
        <v>45.06</v>
      </c>
      <c r="L176" s="14">
        <f t="shared" si="22"/>
        <v>0</v>
      </c>
    </row>
    <row r="177" spans="1:12" ht="20.100000000000001" customHeight="1">
      <c r="A177" s="1" t="s">
        <v>469</v>
      </c>
      <c r="B177" s="41" t="s">
        <v>470</v>
      </c>
      <c r="C177" s="41"/>
      <c r="D177" s="41"/>
      <c r="E177" s="41"/>
      <c r="F177" s="41"/>
      <c r="G177" s="41"/>
      <c r="H177" s="2">
        <f>ROUND(SUM(H178:H185),2)</f>
        <v>12551.24</v>
      </c>
      <c r="J177" s="30"/>
      <c r="K177" s="30"/>
      <c r="L177" s="15"/>
    </row>
    <row r="178" spans="1:12" ht="24.75">
      <c r="A178" s="3" t="s">
        <v>471</v>
      </c>
      <c r="B178" s="4" t="s">
        <v>472</v>
      </c>
      <c r="C178" s="27" t="s">
        <v>473</v>
      </c>
      <c r="D178" s="4" t="s">
        <v>24</v>
      </c>
      <c r="E178" s="4" t="s">
        <v>32</v>
      </c>
      <c r="F178" s="5">
        <v>16.239999999999998</v>
      </c>
      <c r="G178" s="5">
        <v>140.08000000000001</v>
      </c>
      <c r="H178" s="28">
        <f t="shared" ref="H178:H185" si="24">ROUND(ROUND(F178,2)*ROUND(G178,2),2)</f>
        <v>2274.9</v>
      </c>
      <c r="J178" s="29">
        <f t="shared" si="20"/>
        <v>140.08000000000001</v>
      </c>
      <c r="K178" s="29">
        <f t="shared" si="21"/>
        <v>2274.9</v>
      </c>
      <c r="L178" s="14">
        <f t="shared" si="22"/>
        <v>0</v>
      </c>
    </row>
    <row r="179" spans="1:12" ht="16.5">
      <c r="A179" s="3" t="s">
        <v>474</v>
      </c>
      <c r="B179" s="4" t="s">
        <v>475</v>
      </c>
      <c r="C179" s="27" t="s">
        <v>476</v>
      </c>
      <c r="D179" s="4" t="s">
        <v>398</v>
      </c>
      <c r="E179" s="4" t="s">
        <v>399</v>
      </c>
      <c r="F179" s="5">
        <v>1</v>
      </c>
      <c r="G179" s="5">
        <v>20.64</v>
      </c>
      <c r="H179" s="28">
        <f t="shared" si="24"/>
        <v>20.64</v>
      </c>
      <c r="J179" s="29">
        <f t="shared" si="20"/>
        <v>20.64</v>
      </c>
      <c r="K179" s="29">
        <f t="shared" si="21"/>
        <v>20.64</v>
      </c>
      <c r="L179" s="14">
        <f t="shared" si="22"/>
        <v>0</v>
      </c>
    </row>
    <row r="180" spans="1:12">
      <c r="A180" s="3" t="s">
        <v>477</v>
      </c>
      <c r="B180" s="4" t="s">
        <v>478</v>
      </c>
      <c r="C180" s="27" t="s">
        <v>479</v>
      </c>
      <c r="D180" s="4" t="s">
        <v>398</v>
      </c>
      <c r="E180" s="4" t="s">
        <v>399</v>
      </c>
      <c r="F180" s="5">
        <v>1</v>
      </c>
      <c r="G180" s="5">
        <v>25.09</v>
      </c>
      <c r="H180" s="28">
        <f t="shared" si="24"/>
        <v>25.09</v>
      </c>
      <c r="J180" s="29">
        <f t="shared" si="20"/>
        <v>25.09</v>
      </c>
      <c r="K180" s="29">
        <f t="shared" si="21"/>
        <v>25.09</v>
      </c>
      <c r="L180" s="14">
        <f t="shared" si="22"/>
        <v>0</v>
      </c>
    </row>
    <row r="181" spans="1:12" ht="16.5">
      <c r="A181" s="3" t="s">
        <v>480</v>
      </c>
      <c r="B181" s="4" t="s">
        <v>481</v>
      </c>
      <c r="C181" s="27" t="s">
        <v>482</v>
      </c>
      <c r="D181" s="4" t="s">
        <v>24</v>
      </c>
      <c r="E181" s="4" t="s">
        <v>32</v>
      </c>
      <c r="F181" s="5">
        <v>124.17</v>
      </c>
      <c r="G181" s="5">
        <v>37.97</v>
      </c>
      <c r="H181" s="28">
        <f t="shared" si="24"/>
        <v>4714.7299999999996</v>
      </c>
      <c r="J181" s="29">
        <f t="shared" si="20"/>
        <v>37.97</v>
      </c>
      <c r="K181" s="29">
        <f t="shared" si="21"/>
        <v>4714.7299999999996</v>
      </c>
      <c r="L181" s="14">
        <f t="shared" si="22"/>
        <v>0</v>
      </c>
    </row>
    <row r="182" spans="1:12">
      <c r="A182" s="3" t="s">
        <v>483</v>
      </c>
      <c r="B182" s="4" t="s">
        <v>484</v>
      </c>
      <c r="C182" s="27" t="s">
        <v>485</v>
      </c>
      <c r="D182" s="4" t="s">
        <v>398</v>
      </c>
      <c r="E182" s="4" t="s">
        <v>399</v>
      </c>
      <c r="F182" s="5">
        <v>12</v>
      </c>
      <c r="G182" s="5">
        <v>16.760000000000002</v>
      </c>
      <c r="H182" s="28">
        <f t="shared" si="24"/>
        <v>201.12</v>
      </c>
      <c r="J182" s="29">
        <f t="shared" si="20"/>
        <v>16.760000000000002</v>
      </c>
      <c r="K182" s="29">
        <f t="shared" si="21"/>
        <v>201.12</v>
      </c>
      <c r="L182" s="14">
        <f t="shared" si="22"/>
        <v>0</v>
      </c>
    </row>
    <row r="183" spans="1:12">
      <c r="A183" s="3" t="s">
        <v>486</v>
      </c>
      <c r="B183" s="4" t="s">
        <v>487</v>
      </c>
      <c r="C183" s="27" t="s">
        <v>488</v>
      </c>
      <c r="D183" s="4" t="s">
        <v>398</v>
      </c>
      <c r="E183" s="4" t="s">
        <v>399</v>
      </c>
      <c r="F183" s="5">
        <v>7</v>
      </c>
      <c r="G183" s="5">
        <v>21.44</v>
      </c>
      <c r="H183" s="28">
        <f t="shared" si="24"/>
        <v>150.08000000000001</v>
      </c>
      <c r="J183" s="29">
        <f t="shared" si="20"/>
        <v>21.44</v>
      </c>
      <c r="K183" s="29">
        <f t="shared" si="21"/>
        <v>150.08000000000001</v>
      </c>
      <c r="L183" s="14">
        <f t="shared" si="22"/>
        <v>0</v>
      </c>
    </row>
    <row r="184" spans="1:12">
      <c r="A184" s="3" t="s">
        <v>489</v>
      </c>
      <c r="B184" s="4" t="s">
        <v>490</v>
      </c>
      <c r="C184" s="27" t="s">
        <v>491</v>
      </c>
      <c r="D184" s="4" t="s">
        <v>398</v>
      </c>
      <c r="E184" s="4" t="s">
        <v>399</v>
      </c>
      <c r="F184" s="5">
        <v>86</v>
      </c>
      <c r="G184" s="5">
        <v>14.02</v>
      </c>
      <c r="H184" s="28">
        <f t="shared" si="24"/>
        <v>1205.72</v>
      </c>
      <c r="J184" s="29">
        <f t="shared" si="20"/>
        <v>14.02</v>
      </c>
      <c r="K184" s="29">
        <f t="shared" si="21"/>
        <v>1205.72</v>
      </c>
      <c r="L184" s="14">
        <f t="shared" si="22"/>
        <v>0</v>
      </c>
    </row>
    <row r="185" spans="1:12" ht="16.5">
      <c r="A185" s="3" t="s">
        <v>492</v>
      </c>
      <c r="B185" s="4" t="s">
        <v>493</v>
      </c>
      <c r="C185" s="27" t="s">
        <v>494</v>
      </c>
      <c r="D185" s="4" t="s">
        <v>398</v>
      </c>
      <c r="E185" s="4" t="s">
        <v>495</v>
      </c>
      <c r="F185" s="5">
        <v>142</v>
      </c>
      <c r="G185" s="5">
        <v>27.88</v>
      </c>
      <c r="H185" s="28">
        <f t="shared" si="24"/>
        <v>3958.96</v>
      </c>
      <c r="J185" s="29">
        <f t="shared" si="20"/>
        <v>27.88</v>
      </c>
      <c r="K185" s="29">
        <f t="shared" si="21"/>
        <v>3958.96</v>
      </c>
      <c r="L185" s="14">
        <f t="shared" si="22"/>
        <v>0</v>
      </c>
    </row>
    <row r="186" spans="1:12" ht="20.100000000000001" customHeight="1">
      <c r="A186" s="1" t="s">
        <v>496</v>
      </c>
      <c r="B186" s="41" t="s">
        <v>497</v>
      </c>
      <c r="C186" s="41"/>
      <c r="D186" s="41"/>
      <c r="E186" s="41"/>
      <c r="F186" s="41"/>
      <c r="G186" s="41"/>
      <c r="H186" s="2">
        <f>ROUND(SUM(H187:H196),2)</f>
        <v>7035.08</v>
      </c>
      <c r="J186" s="30"/>
      <c r="K186" s="30"/>
      <c r="L186" s="15"/>
    </row>
    <row r="187" spans="1:12" ht="16.5">
      <c r="A187" s="3" t="s">
        <v>498</v>
      </c>
      <c r="B187" s="4" t="s">
        <v>499</v>
      </c>
      <c r="C187" s="27" t="s">
        <v>500</v>
      </c>
      <c r="D187" s="4" t="s">
        <v>13</v>
      </c>
      <c r="E187" s="4" t="s">
        <v>32</v>
      </c>
      <c r="F187" s="5">
        <v>31</v>
      </c>
      <c r="G187" s="5">
        <v>45.05</v>
      </c>
      <c r="H187" s="28">
        <f t="shared" ref="H187:H196" si="25">ROUND(ROUND(F187,2)*ROUND(G187,2),2)</f>
        <v>1396.55</v>
      </c>
      <c r="J187" s="29">
        <f t="shared" si="20"/>
        <v>45.05</v>
      </c>
      <c r="K187" s="29">
        <f t="shared" si="21"/>
        <v>1396.55</v>
      </c>
      <c r="L187" s="14">
        <f t="shared" si="22"/>
        <v>0</v>
      </c>
    </row>
    <row r="188" spans="1:12" ht="16.5">
      <c r="A188" s="3" t="s">
        <v>501</v>
      </c>
      <c r="B188" s="4" t="s">
        <v>502</v>
      </c>
      <c r="C188" s="27" t="s">
        <v>503</v>
      </c>
      <c r="D188" s="4" t="s">
        <v>13</v>
      </c>
      <c r="E188" s="4" t="s">
        <v>32</v>
      </c>
      <c r="F188" s="5">
        <v>7</v>
      </c>
      <c r="G188" s="5">
        <v>29.7</v>
      </c>
      <c r="H188" s="28">
        <f t="shared" si="25"/>
        <v>207.9</v>
      </c>
      <c r="J188" s="29">
        <f t="shared" si="20"/>
        <v>29.7</v>
      </c>
      <c r="K188" s="29">
        <f t="shared" si="21"/>
        <v>207.9</v>
      </c>
      <c r="L188" s="14">
        <f t="shared" si="22"/>
        <v>0</v>
      </c>
    </row>
    <row r="189" spans="1:12" ht="16.5">
      <c r="A189" s="3" t="s">
        <v>504</v>
      </c>
      <c r="B189" s="4" t="s">
        <v>505</v>
      </c>
      <c r="C189" s="27" t="s">
        <v>506</v>
      </c>
      <c r="D189" s="4" t="s">
        <v>13</v>
      </c>
      <c r="E189" s="4" t="s">
        <v>32</v>
      </c>
      <c r="F189" s="5">
        <v>1</v>
      </c>
      <c r="G189" s="5">
        <v>31.23</v>
      </c>
      <c r="H189" s="28">
        <f t="shared" si="25"/>
        <v>31.23</v>
      </c>
      <c r="J189" s="29">
        <f t="shared" si="20"/>
        <v>31.23</v>
      </c>
      <c r="K189" s="29">
        <f t="shared" si="21"/>
        <v>31.23</v>
      </c>
      <c r="L189" s="14">
        <f t="shared" si="22"/>
        <v>0</v>
      </c>
    </row>
    <row r="190" spans="1:12" ht="16.5">
      <c r="A190" s="3" t="s">
        <v>507</v>
      </c>
      <c r="B190" s="4" t="s">
        <v>508</v>
      </c>
      <c r="C190" s="27" t="s">
        <v>509</v>
      </c>
      <c r="D190" s="4" t="s">
        <v>13</v>
      </c>
      <c r="E190" s="4" t="s">
        <v>32</v>
      </c>
      <c r="F190" s="5">
        <v>23</v>
      </c>
      <c r="G190" s="5">
        <v>45.4</v>
      </c>
      <c r="H190" s="28">
        <f t="shared" si="25"/>
        <v>1044.2</v>
      </c>
      <c r="J190" s="29">
        <f t="shared" si="20"/>
        <v>45.4</v>
      </c>
      <c r="K190" s="29">
        <f t="shared" si="21"/>
        <v>1044.2</v>
      </c>
      <c r="L190" s="14">
        <f t="shared" si="22"/>
        <v>0</v>
      </c>
    </row>
    <row r="191" spans="1:12" ht="16.5">
      <c r="A191" s="3" t="s">
        <v>510</v>
      </c>
      <c r="B191" s="4" t="s">
        <v>511</v>
      </c>
      <c r="C191" s="27" t="s">
        <v>512</v>
      </c>
      <c r="D191" s="4" t="s">
        <v>24</v>
      </c>
      <c r="E191" s="4" t="s">
        <v>32</v>
      </c>
      <c r="F191" s="5">
        <v>43</v>
      </c>
      <c r="G191" s="5">
        <v>72.52</v>
      </c>
      <c r="H191" s="28">
        <f t="shared" si="25"/>
        <v>3118.36</v>
      </c>
      <c r="J191" s="29">
        <f t="shared" si="20"/>
        <v>72.52</v>
      </c>
      <c r="K191" s="29">
        <f t="shared" si="21"/>
        <v>3118.36</v>
      </c>
      <c r="L191" s="14">
        <f t="shared" si="22"/>
        <v>0</v>
      </c>
    </row>
    <row r="192" spans="1:12" ht="16.5">
      <c r="A192" s="3" t="s">
        <v>513</v>
      </c>
      <c r="B192" s="4" t="s">
        <v>514</v>
      </c>
      <c r="C192" s="27" t="s">
        <v>515</v>
      </c>
      <c r="D192" s="4" t="s">
        <v>13</v>
      </c>
      <c r="E192" s="4" t="s">
        <v>32</v>
      </c>
      <c r="F192" s="5">
        <v>6</v>
      </c>
      <c r="G192" s="5">
        <v>33.979999999999997</v>
      </c>
      <c r="H192" s="28">
        <f t="shared" si="25"/>
        <v>203.88</v>
      </c>
      <c r="J192" s="29">
        <f t="shared" si="20"/>
        <v>33.979999999999997</v>
      </c>
      <c r="K192" s="29">
        <f t="shared" si="21"/>
        <v>203.88</v>
      </c>
      <c r="L192" s="14">
        <f t="shared" si="22"/>
        <v>0</v>
      </c>
    </row>
    <row r="193" spans="1:12" ht="16.5">
      <c r="A193" s="3" t="s">
        <v>516</v>
      </c>
      <c r="B193" s="4" t="s">
        <v>517</v>
      </c>
      <c r="C193" s="27" t="s">
        <v>518</v>
      </c>
      <c r="D193" s="4" t="s">
        <v>13</v>
      </c>
      <c r="E193" s="4" t="s">
        <v>32</v>
      </c>
      <c r="F193" s="5">
        <v>7</v>
      </c>
      <c r="G193" s="5">
        <v>54.02</v>
      </c>
      <c r="H193" s="28">
        <f t="shared" si="25"/>
        <v>378.14</v>
      </c>
      <c r="J193" s="29">
        <f t="shared" si="20"/>
        <v>54.02</v>
      </c>
      <c r="K193" s="29">
        <f t="shared" si="21"/>
        <v>378.14</v>
      </c>
      <c r="L193" s="14">
        <f t="shared" si="22"/>
        <v>0</v>
      </c>
    </row>
    <row r="194" spans="1:12" ht="16.5">
      <c r="A194" s="3" t="s">
        <v>519</v>
      </c>
      <c r="B194" s="4" t="s">
        <v>520</v>
      </c>
      <c r="C194" s="27" t="s">
        <v>521</v>
      </c>
      <c r="D194" s="4" t="s">
        <v>13</v>
      </c>
      <c r="E194" s="4" t="s">
        <v>32</v>
      </c>
      <c r="F194" s="5">
        <v>2</v>
      </c>
      <c r="G194" s="5">
        <v>55.6</v>
      </c>
      <c r="H194" s="28">
        <f t="shared" si="25"/>
        <v>111.2</v>
      </c>
      <c r="J194" s="29">
        <f t="shared" si="20"/>
        <v>55.6</v>
      </c>
      <c r="K194" s="29">
        <f t="shared" si="21"/>
        <v>111.2</v>
      </c>
      <c r="L194" s="14">
        <f t="shared" si="22"/>
        <v>0</v>
      </c>
    </row>
    <row r="195" spans="1:12" ht="16.5">
      <c r="A195" s="3" t="s">
        <v>522</v>
      </c>
      <c r="B195" s="4" t="s">
        <v>523</v>
      </c>
      <c r="C195" s="27" t="s">
        <v>524</v>
      </c>
      <c r="D195" s="4" t="s">
        <v>13</v>
      </c>
      <c r="E195" s="4" t="s">
        <v>32</v>
      </c>
      <c r="F195" s="5">
        <v>3</v>
      </c>
      <c r="G195" s="5">
        <v>48.44</v>
      </c>
      <c r="H195" s="28">
        <f t="shared" si="25"/>
        <v>145.32</v>
      </c>
      <c r="J195" s="29">
        <f t="shared" si="20"/>
        <v>48.44</v>
      </c>
      <c r="K195" s="29">
        <f t="shared" si="21"/>
        <v>145.32</v>
      </c>
      <c r="L195" s="14">
        <f t="shared" si="22"/>
        <v>0</v>
      </c>
    </row>
    <row r="196" spans="1:12" ht="16.5">
      <c r="A196" s="3" t="s">
        <v>525</v>
      </c>
      <c r="B196" s="4" t="s">
        <v>526</v>
      </c>
      <c r="C196" s="27" t="s">
        <v>527</v>
      </c>
      <c r="D196" s="4" t="s">
        <v>13</v>
      </c>
      <c r="E196" s="4" t="s">
        <v>32</v>
      </c>
      <c r="F196" s="5">
        <v>14</v>
      </c>
      <c r="G196" s="5">
        <v>28.45</v>
      </c>
      <c r="H196" s="28">
        <f t="shared" si="25"/>
        <v>398.3</v>
      </c>
      <c r="J196" s="29">
        <f t="shared" si="20"/>
        <v>28.45</v>
      </c>
      <c r="K196" s="29">
        <f t="shared" si="21"/>
        <v>398.3</v>
      </c>
      <c r="L196" s="14">
        <f t="shared" si="22"/>
        <v>0</v>
      </c>
    </row>
    <row r="197" spans="1:12" ht="20.100000000000001" customHeight="1">
      <c r="A197" s="1" t="s">
        <v>528</v>
      </c>
      <c r="B197" s="41" t="s">
        <v>529</v>
      </c>
      <c r="C197" s="41"/>
      <c r="D197" s="41"/>
      <c r="E197" s="41"/>
      <c r="F197" s="41"/>
      <c r="G197" s="41"/>
      <c r="H197" s="2">
        <f>ROUND(SUM(H198:H202),2)</f>
        <v>57913.01</v>
      </c>
      <c r="J197" s="30"/>
      <c r="K197" s="30"/>
      <c r="L197" s="15"/>
    </row>
    <row r="198" spans="1:12" ht="16.5">
      <c r="A198" s="3" t="s">
        <v>530</v>
      </c>
      <c r="B198" s="4" t="s">
        <v>531</v>
      </c>
      <c r="C198" s="27" t="s">
        <v>532</v>
      </c>
      <c r="D198" s="4" t="s">
        <v>13</v>
      </c>
      <c r="E198" s="4" t="s">
        <v>87</v>
      </c>
      <c r="F198" s="5">
        <v>3512.79</v>
      </c>
      <c r="G198" s="5">
        <v>4.4400000000000004</v>
      </c>
      <c r="H198" s="28">
        <f>ROUND(ROUND(F198,2)*ROUND(G198,2),2)</f>
        <v>15596.79</v>
      </c>
      <c r="J198" s="29">
        <f t="shared" si="20"/>
        <v>4.4400000000000004</v>
      </c>
      <c r="K198" s="29">
        <f t="shared" si="21"/>
        <v>15596.79</v>
      </c>
      <c r="L198" s="14">
        <f t="shared" si="22"/>
        <v>0</v>
      </c>
    </row>
    <row r="199" spans="1:12" ht="16.5">
      <c r="A199" s="3" t="s">
        <v>533</v>
      </c>
      <c r="B199" s="4" t="s">
        <v>534</v>
      </c>
      <c r="C199" s="27" t="s">
        <v>535</v>
      </c>
      <c r="D199" s="4" t="s">
        <v>13</v>
      </c>
      <c r="E199" s="4" t="s">
        <v>87</v>
      </c>
      <c r="F199" s="5">
        <v>147.9</v>
      </c>
      <c r="G199" s="5">
        <v>6.85</v>
      </c>
      <c r="H199" s="28">
        <f>ROUND(ROUND(F199,2)*ROUND(G199,2),2)</f>
        <v>1013.12</v>
      </c>
      <c r="J199" s="29">
        <f t="shared" si="20"/>
        <v>6.85</v>
      </c>
      <c r="K199" s="29">
        <f t="shared" si="21"/>
        <v>1013.12</v>
      </c>
      <c r="L199" s="14">
        <f t="shared" si="22"/>
        <v>0</v>
      </c>
    </row>
    <row r="200" spans="1:12" ht="16.5">
      <c r="A200" s="3" t="s">
        <v>536</v>
      </c>
      <c r="B200" s="4" t="s">
        <v>537</v>
      </c>
      <c r="C200" s="27" t="s">
        <v>538</v>
      </c>
      <c r="D200" s="4" t="s">
        <v>13</v>
      </c>
      <c r="E200" s="4" t="s">
        <v>87</v>
      </c>
      <c r="F200" s="5">
        <v>177.83</v>
      </c>
      <c r="G200" s="5">
        <v>9.5399999999999991</v>
      </c>
      <c r="H200" s="28">
        <f>ROUND(ROUND(F200,2)*ROUND(G200,2),2)</f>
        <v>1696.5</v>
      </c>
      <c r="J200" s="29">
        <f t="shared" si="20"/>
        <v>9.5399999999999991</v>
      </c>
      <c r="K200" s="29">
        <f t="shared" si="21"/>
        <v>1696.5</v>
      </c>
      <c r="L200" s="14">
        <f t="shared" si="22"/>
        <v>0</v>
      </c>
    </row>
    <row r="201" spans="1:12" ht="16.5">
      <c r="A201" s="3" t="s">
        <v>539</v>
      </c>
      <c r="B201" s="4" t="s">
        <v>540</v>
      </c>
      <c r="C201" s="27" t="s">
        <v>541</v>
      </c>
      <c r="D201" s="4" t="s">
        <v>13</v>
      </c>
      <c r="E201" s="4" t="s">
        <v>87</v>
      </c>
      <c r="F201" s="5">
        <v>340</v>
      </c>
      <c r="G201" s="5">
        <v>16.61</v>
      </c>
      <c r="H201" s="28">
        <f>ROUND(ROUND(F201,2)*ROUND(G201,2),2)</f>
        <v>5647.4</v>
      </c>
      <c r="J201" s="29">
        <f t="shared" si="20"/>
        <v>16.61</v>
      </c>
      <c r="K201" s="29">
        <f t="shared" si="21"/>
        <v>5647.4</v>
      </c>
      <c r="L201" s="14">
        <f t="shared" si="22"/>
        <v>0</v>
      </c>
    </row>
    <row r="202" spans="1:12" ht="24.75">
      <c r="A202" s="3" t="s">
        <v>542</v>
      </c>
      <c r="B202" s="4" t="s">
        <v>543</v>
      </c>
      <c r="C202" s="27" t="s">
        <v>544</v>
      </c>
      <c r="D202" s="4" t="s">
        <v>13</v>
      </c>
      <c r="E202" s="4" t="s">
        <v>87</v>
      </c>
      <c r="F202" s="5">
        <v>1360</v>
      </c>
      <c r="G202" s="5">
        <v>24.97</v>
      </c>
      <c r="H202" s="28">
        <f>ROUND(ROUND(F202,2)*ROUND(G202,2),2)</f>
        <v>33959.199999999997</v>
      </c>
      <c r="J202" s="29">
        <f t="shared" si="20"/>
        <v>24.97</v>
      </c>
      <c r="K202" s="29">
        <f t="shared" si="21"/>
        <v>33959.199999999997</v>
      </c>
      <c r="L202" s="14">
        <f t="shared" si="22"/>
        <v>0</v>
      </c>
    </row>
    <row r="203" spans="1:12" ht="20.100000000000001" customHeight="1">
      <c r="A203" s="1" t="s">
        <v>545</v>
      </c>
      <c r="B203" s="41" t="s">
        <v>546</v>
      </c>
      <c r="C203" s="41"/>
      <c r="D203" s="41"/>
      <c r="E203" s="41"/>
      <c r="F203" s="41"/>
      <c r="G203" s="41"/>
      <c r="H203" s="2">
        <f>ROUND(SUM(H204:H208),2)</f>
        <v>2761.73</v>
      </c>
      <c r="J203" s="30"/>
      <c r="K203" s="30"/>
      <c r="L203" s="15"/>
    </row>
    <row r="204" spans="1:12" ht="16.5">
      <c r="A204" s="3" t="s">
        <v>547</v>
      </c>
      <c r="B204" s="4" t="s">
        <v>548</v>
      </c>
      <c r="C204" s="27" t="s">
        <v>549</v>
      </c>
      <c r="D204" s="4" t="s">
        <v>13</v>
      </c>
      <c r="E204" s="4" t="s">
        <v>32</v>
      </c>
      <c r="F204" s="5">
        <v>31</v>
      </c>
      <c r="G204" s="5">
        <v>34.1</v>
      </c>
      <c r="H204" s="28">
        <f>ROUND(ROUND(F204,2)*ROUND(G204,2),2)</f>
        <v>1057.0999999999999</v>
      </c>
      <c r="J204" s="29">
        <f t="shared" ref="J204:J267" si="26">G204-G204*$J$4</f>
        <v>34.1</v>
      </c>
      <c r="K204" s="29">
        <f t="shared" ref="K204:K267" si="27">ROUND(J204*F204,2)</f>
        <v>1057.0999999999999</v>
      </c>
      <c r="L204" s="14">
        <f t="shared" ref="L204:L267" si="28">1-J204/G204</f>
        <v>0</v>
      </c>
    </row>
    <row r="205" spans="1:12" ht="16.5">
      <c r="A205" s="3" t="s">
        <v>550</v>
      </c>
      <c r="B205" s="4" t="s">
        <v>551</v>
      </c>
      <c r="C205" s="27" t="s">
        <v>552</v>
      </c>
      <c r="D205" s="4" t="s">
        <v>13</v>
      </c>
      <c r="E205" s="4" t="s">
        <v>32</v>
      </c>
      <c r="F205" s="5">
        <v>32</v>
      </c>
      <c r="G205" s="5">
        <v>19.32</v>
      </c>
      <c r="H205" s="28">
        <f>ROUND(ROUND(F205,2)*ROUND(G205,2),2)</f>
        <v>618.24</v>
      </c>
      <c r="J205" s="29">
        <f t="shared" si="26"/>
        <v>19.32</v>
      </c>
      <c r="K205" s="29">
        <f t="shared" si="27"/>
        <v>618.24</v>
      </c>
      <c r="L205" s="14">
        <f t="shared" si="28"/>
        <v>0</v>
      </c>
    </row>
    <row r="206" spans="1:12" ht="16.5">
      <c r="A206" s="3" t="s">
        <v>553</v>
      </c>
      <c r="B206" s="4" t="s">
        <v>554</v>
      </c>
      <c r="C206" s="27" t="s">
        <v>555</v>
      </c>
      <c r="D206" s="4" t="s">
        <v>13</v>
      </c>
      <c r="E206" s="4" t="s">
        <v>32</v>
      </c>
      <c r="F206" s="5">
        <v>33</v>
      </c>
      <c r="G206" s="5">
        <v>12.07</v>
      </c>
      <c r="H206" s="28">
        <f>ROUND(ROUND(F206,2)*ROUND(G206,2),2)</f>
        <v>398.31</v>
      </c>
      <c r="J206" s="29">
        <f t="shared" si="26"/>
        <v>12.07</v>
      </c>
      <c r="K206" s="29">
        <f t="shared" si="27"/>
        <v>398.31</v>
      </c>
      <c r="L206" s="14">
        <f t="shared" si="28"/>
        <v>0</v>
      </c>
    </row>
    <row r="207" spans="1:12" ht="24.75">
      <c r="A207" s="3" t="s">
        <v>556</v>
      </c>
      <c r="B207" s="4" t="s">
        <v>557</v>
      </c>
      <c r="C207" s="27" t="s">
        <v>558</v>
      </c>
      <c r="D207" s="4" t="s">
        <v>13</v>
      </c>
      <c r="E207" s="4" t="s">
        <v>32</v>
      </c>
      <c r="F207" s="5">
        <v>2</v>
      </c>
      <c r="G207" s="5">
        <v>181.24</v>
      </c>
      <c r="H207" s="28">
        <f>ROUND(ROUND(F207,2)*ROUND(G207,2),2)</f>
        <v>362.48</v>
      </c>
      <c r="J207" s="29">
        <f t="shared" si="26"/>
        <v>181.24</v>
      </c>
      <c r="K207" s="29">
        <f t="shared" si="27"/>
        <v>362.48</v>
      </c>
      <c r="L207" s="14">
        <f t="shared" si="28"/>
        <v>0</v>
      </c>
    </row>
    <row r="208" spans="1:12" ht="16.5">
      <c r="A208" s="3" t="s">
        <v>559</v>
      </c>
      <c r="B208" s="4" t="s">
        <v>560</v>
      </c>
      <c r="C208" s="27" t="s">
        <v>561</v>
      </c>
      <c r="D208" s="4" t="s">
        <v>24</v>
      </c>
      <c r="E208" s="4" t="s">
        <v>32</v>
      </c>
      <c r="F208" s="5">
        <v>8</v>
      </c>
      <c r="G208" s="5">
        <v>40.700000000000003</v>
      </c>
      <c r="H208" s="28">
        <f>ROUND(ROUND(F208,2)*ROUND(G208,2),2)</f>
        <v>325.60000000000002</v>
      </c>
      <c r="J208" s="29">
        <f t="shared" si="26"/>
        <v>40.700000000000003</v>
      </c>
      <c r="K208" s="29">
        <f t="shared" si="27"/>
        <v>325.60000000000002</v>
      </c>
      <c r="L208" s="14">
        <f t="shared" si="28"/>
        <v>0</v>
      </c>
    </row>
    <row r="209" spans="1:12" ht="20.100000000000001" customHeight="1">
      <c r="A209" s="1" t="s">
        <v>562</v>
      </c>
      <c r="B209" s="41" t="s">
        <v>563</v>
      </c>
      <c r="C209" s="41"/>
      <c r="D209" s="41"/>
      <c r="E209" s="41"/>
      <c r="F209" s="41"/>
      <c r="G209" s="41"/>
      <c r="H209" s="2">
        <f>ROUND(SUM(H210:H214),2)</f>
        <v>18403.07</v>
      </c>
      <c r="J209" s="30"/>
      <c r="K209" s="30"/>
      <c r="L209" s="15"/>
    </row>
    <row r="210" spans="1:12" ht="16.5">
      <c r="A210" s="3" t="s">
        <v>564</v>
      </c>
      <c r="B210" s="4" t="s">
        <v>565</v>
      </c>
      <c r="C210" s="27" t="s">
        <v>566</v>
      </c>
      <c r="D210" s="4" t="s">
        <v>24</v>
      </c>
      <c r="E210" s="4" t="s">
        <v>32</v>
      </c>
      <c r="F210" s="5">
        <v>10</v>
      </c>
      <c r="G210" s="5">
        <v>99.48</v>
      </c>
      <c r="H210" s="28">
        <f>ROUND(ROUND(F210,2)*ROUND(G210,2),2)</f>
        <v>994.8</v>
      </c>
      <c r="J210" s="29">
        <f t="shared" si="26"/>
        <v>99.48</v>
      </c>
      <c r="K210" s="29">
        <f t="shared" si="27"/>
        <v>994.8</v>
      </c>
      <c r="L210" s="14">
        <f t="shared" si="28"/>
        <v>0</v>
      </c>
    </row>
    <row r="211" spans="1:12" ht="24.75">
      <c r="A211" s="3" t="s">
        <v>567</v>
      </c>
      <c r="B211" s="4" t="s">
        <v>568</v>
      </c>
      <c r="C211" s="27" t="s">
        <v>569</v>
      </c>
      <c r="D211" s="4" t="s">
        <v>24</v>
      </c>
      <c r="E211" s="4" t="s">
        <v>32</v>
      </c>
      <c r="F211" s="5">
        <v>3</v>
      </c>
      <c r="G211" s="5">
        <v>143.44</v>
      </c>
      <c r="H211" s="28">
        <f>ROUND(ROUND(F211,2)*ROUND(G211,2),2)</f>
        <v>430.32</v>
      </c>
      <c r="J211" s="29">
        <f t="shared" si="26"/>
        <v>143.44</v>
      </c>
      <c r="K211" s="29">
        <f t="shared" si="27"/>
        <v>430.32</v>
      </c>
      <c r="L211" s="14">
        <f t="shared" si="28"/>
        <v>0</v>
      </c>
    </row>
    <row r="212" spans="1:12" ht="24.75">
      <c r="A212" s="3" t="s">
        <v>570</v>
      </c>
      <c r="B212" s="4" t="s">
        <v>571</v>
      </c>
      <c r="C212" s="27" t="s">
        <v>572</v>
      </c>
      <c r="D212" s="4" t="s">
        <v>24</v>
      </c>
      <c r="E212" s="4" t="s">
        <v>32</v>
      </c>
      <c r="F212" s="5">
        <v>43</v>
      </c>
      <c r="G212" s="5">
        <v>139.11000000000001</v>
      </c>
      <c r="H212" s="28">
        <f>ROUND(ROUND(F212,2)*ROUND(G212,2),2)</f>
        <v>5981.73</v>
      </c>
      <c r="J212" s="29">
        <f t="shared" si="26"/>
        <v>139.11000000000001</v>
      </c>
      <c r="K212" s="29">
        <f t="shared" si="27"/>
        <v>5981.73</v>
      </c>
      <c r="L212" s="14">
        <f t="shared" si="28"/>
        <v>0</v>
      </c>
    </row>
    <row r="213" spans="1:12" ht="16.5">
      <c r="A213" s="3" t="s">
        <v>573</v>
      </c>
      <c r="B213" s="4" t="s">
        <v>574</v>
      </c>
      <c r="C213" s="27" t="s">
        <v>575</v>
      </c>
      <c r="D213" s="4" t="s">
        <v>24</v>
      </c>
      <c r="E213" s="4" t="s">
        <v>32</v>
      </c>
      <c r="F213" s="5">
        <v>19</v>
      </c>
      <c r="G213" s="5">
        <v>458.43</v>
      </c>
      <c r="H213" s="28">
        <f>ROUND(ROUND(F213,2)*ROUND(G213,2),2)</f>
        <v>8710.17</v>
      </c>
      <c r="J213" s="29">
        <f t="shared" si="26"/>
        <v>458.43</v>
      </c>
      <c r="K213" s="29">
        <f t="shared" si="27"/>
        <v>8710.17</v>
      </c>
      <c r="L213" s="14">
        <f t="shared" si="28"/>
        <v>0</v>
      </c>
    </row>
    <row r="214" spans="1:12" ht="16.5">
      <c r="A214" s="3" t="s">
        <v>576</v>
      </c>
      <c r="B214" s="4" t="s">
        <v>577</v>
      </c>
      <c r="C214" s="27" t="s">
        <v>578</v>
      </c>
      <c r="D214" s="4" t="s">
        <v>24</v>
      </c>
      <c r="E214" s="4" t="s">
        <v>32</v>
      </c>
      <c r="F214" s="5">
        <v>5</v>
      </c>
      <c r="G214" s="5">
        <v>457.21</v>
      </c>
      <c r="H214" s="28">
        <f>ROUND(ROUND(F214,2)*ROUND(G214,2),2)</f>
        <v>2286.0500000000002</v>
      </c>
      <c r="J214" s="29">
        <f t="shared" si="26"/>
        <v>457.21</v>
      </c>
      <c r="K214" s="29">
        <f t="shared" si="27"/>
        <v>2286.0500000000002</v>
      </c>
      <c r="L214" s="14">
        <f t="shared" si="28"/>
        <v>0</v>
      </c>
    </row>
    <row r="215" spans="1:12" ht="20.100000000000001" customHeight="1">
      <c r="A215" s="1" t="s">
        <v>579</v>
      </c>
      <c r="B215" s="41" t="s">
        <v>580</v>
      </c>
      <c r="C215" s="41"/>
      <c r="D215" s="41"/>
      <c r="E215" s="41"/>
      <c r="F215" s="41"/>
      <c r="G215" s="41"/>
      <c r="H215" s="2">
        <f>ROUND(H216+H227,2)</f>
        <v>13662.25</v>
      </c>
      <c r="J215" s="30"/>
      <c r="K215" s="30"/>
      <c r="L215" s="15"/>
    </row>
    <row r="216" spans="1:12" ht="20.100000000000001" customHeight="1">
      <c r="A216" s="1" t="s">
        <v>581</v>
      </c>
      <c r="B216" s="41" t="s">
        <v>582</v>
      </c>
      <c r="C216" s="41"/>
      <c r="D216" s="41"/>
      <c r="E216" s="41"/>
      <c r="F216" s="41"/>
      <c r="G216" s="41"/>
      <c r="H216" s="2">
        <f>ROUND(SUM(H217:H226),2)</f>
        <v>7174.33</v>
      </c>
      <c r="J216" s="30"/>
      <c r="K216" s="30"/>
      <c r="L216" s="15"/>
    </row>
    <row r="217" spans="1:12" ht="16.5">
      <c r="A217" s="3" t="s">
        <v>583</v>
      </c>
      <c r="B217" s="4" t="s">
        <v>584</v>
      </c>
      <c r="C217" s="27" t="s">
        <v>585</v>
      </c>
      <c r="D217" s="4" t="s">
        <v>13</v>
      </c>
      <c r="E217" s="4" t="s">
        <v>32</v>
      </c>
      <c r="F217" s="5">
        <v>18</v>
      </c>
      <c r="G217" s="5">
        <v>12.07</v>
      </c>
      <c r="H217" s="28">
        <f t="shared" ref="H217:H226" si="29">ROUND(ROUND(F217,2)*ROUND(G217,2),2)</f>
        <v>217.26</v>
      </c>
      <c r="J217" s="29">
        <f t="shared" si="26"/>
        <v>12.07</v>
      </c>
      <c r="K217" s="29">
        <f t="shared" si="27"/>
        <v>217.26</v>
      </c>
      <c r="L217" s="14">
        <f t="shared" si="28"/>
        <v>0</v>
      </c>
    </row>
    <row r="218" spans="1:12" ht="16.5">
      <c r="A218" s="3" t="s">
        <v>586</v>
      </c>
      <c r="B218" s="4" t="s">
        <v>587</v>
      </c>
      <c r="C218" s="27" t="s">
        <v>588</v>
      </c>
      <c r="D218" s="4" t="s">
        <v>13</v>
      </c>
      <c r="E218" s="4" t="s">
        <v>32</v>
      </c>
      <c r="F218" s="5">
        <v>1</v>
      </c>
      <c r="G218" s="5">
        <v>21.76</v>
      </c>
      <c r="H218" s="28">
        <f t="shared" si="29"/>
        <v>21.76</v>
      </c>
      <c r="J218" s="29">
        <f t="shared" si="26"/>
        <v>21.76</v>
      </c>
      <c r="K218" s="29">
        <f t="shared" si="27"/>
        <v>21.76</v>
      </c>
      <c r="L218" s="14">
        <f t="shared" si="28"/>
        <v>0</v>
      </c>
    </row>
    <row r="219" spans="1:12" ht="16.5">
      <c r="A219" s="3" t="s">
        <v>589</v>
      </c>
      <c r="B219" s="4" t="s">
        <v>590</v>
      </c>
      <c r="C219" s="27" t="s">
        <v>591</v>
      </c>
      <c r="D219" s="4" t="s">
        <v>24</v>
      </c>
      <c r="E219" s="4" t="s">
        <v>32</v>
      </c>
      <c r="F219" s="5">
        <v>4</v>
      </c>
      <c r="G219" s="5">
        <v>99.31</v>
      </c>
      <c r="H219" s="28">
        <f t="shared" si="29"/>
        <v>397.24</v>
      </c>
      <c r="J219" s="29">
        <f t="shared" si="26"/>
        <v>99.31</v>
      </c>
      <c r="K219" s="29">
        <f t="shared" si="27"/>
        <v>397.24</v>
      </c>
      <c r="L219" s="14">
        <f t="shared" si="28"/>
        <v>0</v>
      </c>
    </row>
    <row r="220" spans="1:12" ht="16.5">
      <c r="A220" s="3" t="s">
        <v>592</v>
      </c>
      <c r="B220" s="4" t="s">
        <v>593</v>
      </c>
      <c r="C220" s="27" t="s">
        <v>594</v>
      </c>
      <c r="D220" s="4" t="s">
        <v>13</v>
      </c>
      <c r="E220" s="4" t="s">
        <v>32</v>
      </c>
      <c r="F220" s="5">
        <v>3</v>
      </c>
      <c r="G220" s="5">
        <v>13.4</v>
      </c>
      <c r="H220" s="28">
        <f t="shared" si="29"/>
        <v>40.200000000000003</v>
      </c>
      <c r="J220" s="29">
        <f t="shared" si="26"/>
        <v>13.4</v>
      </c>
      <c r="K220" s="29">
        <f t="shared" si="27"/>
        <v>40.200000000000003</v>
      </c>
      <c r="L220" s="14">
        <f t="shared" si="28"/>
        <v>0</v>
      </c>
    </row>
    <row r="221" spans="1:12" ht="16.5">
      <c r="A221" s="3" t="s">
        <v>595</v>
      </c>
      <c r="B221" s="4" t="s">
        <v>596</v>
      </c>
      <c r="C221" s="27" t="s">
        <v>597</v>
      </c>
      <c r="D221" s="4" t="s">
        <v>24</v>
      </c>
      <c r="E221" s="4" t="s">
        <v>32</v>
      </c>
      <c r="F221" s="5">
        <v>4</v>
      </c>
      <c r="G221" s="5">
        <v>109.21</v>
      </c>
      <c r="H221" s="28">
        <f t="shared" si="29"/>
        <v>436.84</v>
      </c>
      <c r="J221" s="29">
        <f t="shared" si="26"/>
        <v>109.21</v>
      </c>
      <c r="K221" s="29">
        <f t="shared" si="27"/>
        <v>436.84</v>
      </c>
      <c r="L221" s="14">
        <f t="shared" si="28"/>
        <v>0</v>
      </c>
    </row>
    <row r="222" spans="1:12" ht="16.5">
      <c r="A222" s="3" t="s">
        <v>598</v>
      </c>
      <c r="B222" s="4" t="s">
        <v>599</v>
      </c>
      <c r="C222" s="27" t="s">
        <v>600</v>
      </c>
      <c r="D222" s="4" t="s">
        <v>24</v>
      </c>
      <c r="E222" s="4" t="s">
        <v>32</v>
      </c>
      <c r="F222" s="5">
        <v>1</v>
      </c>
      <c r="G222" s="5">
        <v>4495.01</v>
      </c>
      <c r="H222" s="28">
        <f t="shared" si="29"/>
        <v>4495.01</v>
      </c>
      <c r="J222" s="29">
        <f t="shared" si="26"/>
        <v>4495.01</v>
      </c>
      <c r="K222" s="29">
        <f t="shared" si="27"/>
        <v>4495.01</v>
      </c>
      <c r="L222" s="14">
        <f t="shared" si="28"/>
        <v>0</v>
      </c>
    </row>
    <row r="223" spans="1:12" ht="16.5">
      <c r="A223" s="3" t="s">
        <v>601</v>
      </c>
      <c r="B223" s="4" t="s">
        <v>602</v>
      </c>
      <c r="C223" s="27" t="s">
        <v>603</v>
      </c>
      <c r="D223" s="4" t="s">
        <v>13</v>
      </c>
      <c r="E223" s="4" t="s">
        <v>32</v>
      </c>
      <c r="F223" s="5">
        <v>1</v>
      </c>
      <c r="G223" s="5">
        <v>97.2</v>
      </c>
      <c r="H223" s="28">
        <f t="shared" si="29"/>
        <v>97.2</v>
      </c>
      <c r="J223" s="29">
        <f t="shared" si="26"/>
        <v>97.2</v>
      </c>
      <c r="K223" s="29">
        <f t="shared" si="27"/>
        <v>97.2</v>
      </c>
      <c r="L223" s="14">
        <f t="shared" si="28"/>
        <v>0</v>
      </c>
    </row>
    <row r="224" spans="1:12" ht="16.5">
      <c r="A224" s="3" t="s">
        <v>604</v>
      </c>
      <c r="B224" s="4" t="s">
        <v>605</v>
      </c>
      <c r="C224" s="27" t="s">
        <v>606</v>
      </c>
      <c r="D224" s="4" t="s">
        <v>24</v>
      </c>
      <c r="E224" s="4" t="s">
        <v>32</v>
      </c>
      <c r="F224" s="5">
        <v>3</v>
      </c>
      <c r="G224" s="5">
        <v>56.02</v>
      </c>
      <c r="H224" s="28">
        <f t="shared" si="29"/>
        <v>168.06</v>
      </c>
      <c r="J224" s="29">
        <f t="shared" si="26"/>
        <v>56.02</v>
      </c>
      <c r="K224" s="29">
        <f t="shared" si="27"/>
        <v>168.06</v>
      </c>
      <c r="L224" s="14">
        <f t="shared" si="28"/>
        <v>0</v>
      </c>
    </row>
    <row r="225" spans="1:12" ht="16.5">
      <c r="A225" s="3" t="s">
        <v>607</v>
      </c>
      <c r="B225" s="4" t="s">
        <v>608</v>
      </c>
      <c r="C225" s="27" t="s">
        <v>609</v>
      </c>
      <c r="D225" s="4" t="s">
        <v>24</v>
      </c>
      <c r="E225" s="4" t="s">
        <v>32</v>
      </c>
      <c r="F225" s="5">
        <v>1</v>
      </c>
      <c r="G225" s="5">
        <v>134.54</v>
      </c>
      <c r="H225" s="28">
        <f t="shared" si="29"/>
        <v>134.54</v>
      </c>
      <c r="J225" s="29">
        <f t="shared" si="26"/>
        <v>134.54</v>
      </c>
      <c r="K225" s="29">
        <f t="shared" si="27"/>
        <v>134.54</v>
      </c>
      <c r="L225" s="14">
        <f t="shared" si="28"/>
        <v>0</v>
      </c>
    </row>
    <row r="226" spans="1:12" ht="16.5">
      <c r="A226" s="3" t="s">
        <v>610</v>
      </c>
      <c r="B226" s="4" t="s">
        <v>611</v>
      </c>
      <c r="C226" s="27" t="s">
        <v>612</v>
      </c>
      <c r="D226" s="4" t="s">
        <v>24</v>
      </c>
      <c r="E226" s="4" t="s">
        <v>32</v>
      </c>
      <c r="F226" s="5">
        <v>1</v>
      </c>
      <c r="G226" s="5">
        <v>1166.22</v>
      </c>
      <c r="H226" s="28">
        <f t="shared" si="29"/>
        <v>1166.22</v>
      </c>
      <c r="J226" s="29">
        <f t="shared" si="26"/>
        <v>1166.22</v>
      </c>
      <c r="K226" s="29">
        <f t="shared" si="27"/>
        <v>1166.22</v>
      </c>
      <c r="L226" s="14">
        <f t="shared" si="28"/>
        <v>0</v>
      </c>
    </row>
    <row r="227" spans="1:12" ht="20.100000000000001" customHeight="1">
      <c r="A227" s="1" t="s">
        <v>613</v>
      </c>
      <c r="B227" s="41" t="s">
        <v>614</v>
      </c>
      <c r="C227" s="41"/>
      <c r="D227" s="41"/>
      <c r="E227" s="41"/>
      <c r="F227" s="41"/>
      <c r="G227" s="41"/>
      <c r="H227" s="2">
        <f>ROUND(SUM(H228:H236),2)</f>
        <v>6487.92</v>
      </c>
      <c r="J227" s="30"/>
      <c r="K227" s="30"/>
      <c r="L227" s="15"/>
    </row>
    <row r="228" spans="1:12" ht="16.5">
      <c r="A228" s="3" t="s">
        <v>615</v>
      </c>
      <c r="B228" s="4" t="s">
        <v>584</v>
      </c>
      <c r="C228" s="27" t="s">
        <v>585</v>
      </c>
      <c r="D228" s="4" t="s">
        <v>13</v>
      </c>
      <c r="E228" s="4" t="s">
        <v>32</v>
      </c>
      <c r="F228" s="5">
        <v>4</v>
      </c>
      <c r="G228" s="5">
        <v>12.07</v>
      </c>
      <c r="H228" s="28">
        <f t="shared" ref="H228:H236" si="30">ROUND(ROUND(F228,2)*ROUND(G228,2),2)</f>
        <v>48.28</v>
      </c>
      <c r="J228" s="29">
        <f t="shared" si="26"/>
        <v>12.07</v>
      </c>
      <c r="K228" s="29">
        <f t="shared" si="27"/>
        <v>48.28</v>
      </c>
      <c r="L228" s="14">
        <f t="shared" si="28"/>
        <v>0</v>
      </c>
    </row>
    <row r="229" spans="1:12" ht="16.5">
      <c r="A229" s="3" t="s">
        <v>616</v>
      </c>
      <c r="B229" s="4" t="s">
        <v>587</v>
      </c>
      <c r="C229" s="27" t="s">
        <v>588</v>
      </c>
      <c r="D229" s="4" t="s">
        <v>13</v>
      </c>
      <c r="E229" s="4" t="s">
        <v>32</v>
      </c>
      <c r="F229" s="5">
        <v>4</v>
      </c>
      <c r="G229" s="5">
        <v>21.76</v>
      </c>
      <c r="H229" s="28">
        <f t="shared" si="30"/>
        <v>87.04</v>
      </c>
      <c r="J229" s="29">
        <f t="shared" si="26"/>
        <v>21.76</v>
      </c>
      <c r="K229" s="29">
        <f t="shared" si="27"/>
        <v>87.04</v>
      </c>
      <c r="L229" s="14">
        <f t="shared" si="28"/>
        <v>0</v>
      </c>
    </row>
    <row r="230" spans="1:12" ht="16.5">
      <c r="A230" s="3" t="s">
        <v>617</v>
      </c>
      <c r="B230" s="4" t="s">
        <v>596</v>
      </c>
      <c r="C230" s="27" t="s">
        <v>597</v>
      </c>
      <c r="D230" s="4" t="s">
        <v>24</v>
      </c>
      <c r="E230" s="4" t="s">
        <v>32</v>
      </c>
      <c r="F230" s="5">
        <v>4</v>
      </c>
      <c r="G230" s="5">
        <v>109.21</v>
      </c>
      <c r="H230" s="28">
        <f t="shared" si="30"/>
        <v>436.84</v>
      </c>
      <c r="J230" s="29">
        <f t="shared" si="26"/>
        <v>109.21</v>
      </c>
      <c r="K230" s="29">
        <f t="shared" si="27"/>
        <v>436.84</v>
      </c>
      <c r="L230" s="14">
        <f t="shared" si="28"/>
        <v>0</v>
      </c>
    </row>
    <row r="231" spans="1:12" ht="16.5">
      <c r="A231" s="3" t="s">
        <v>618</v>
      </c>
      <c r="B231" s="4" t="s">
        <v>593</v>
      </c>
      <c r="C231" s="27" t="s">
        <v>594</v>
      </c>
      <c r="D231" s="4" t="s">
        <v>13</v>
      </c>
      <c r="E231" s="4" t="s">
        <v>32</v>
      </c>
      <c r="F231" s="5">
        <v>3</v>
      </c>
      <c r="G231" s="5">
        <v>13.4</v>
      </c>
      <c r="H231" s="28">
        <f t="shared" si="30"/>
        <v>40.200000000000003</v>
      </c>
      <c r="J231" s="29">
        <f t="shared" si="26"/>
        <v>13.4</v>
      </c>
      <c r="K231" s="29">
        <f t="shared" si="27"/>
        <v>40.200000000000003</v>
      </c>
      <c r="L231" s="14">
        <f t="shared" si="28"/>
        <v>0</v>
      </c>
    </row>
    <row r="232" spans="1:12" ht="16.5">
      <c r="A232" s="3" t="s">
        <v>619</v>
      </c>
      <c r="B232" s="4" t="s">
        <v>620</v>
      </c>
      <c r="C232" s="27" t="s">
        <v>621</v>
      </c>
      <c r="D232" s="4" t="s">
        <v>13</v>
      </c>
      <c r="E232" s="4" t="s">
        <v>32</v>
      </c>
      <c r="F232" s="5">
        <v>1</v>
      </c>
      <c r="G232" s="5">
        <v>155.74</v>
      </c>
      <c r="H232" s="28">
        <f t="shared" si="30"/>
        <v>155.74</v>
      </c>
      <c r="J232" s="29">
        <f t="shared" si="26"/>
        <v>155.74</v>
      </c>
      <c r="K232" s="29">
        <f t="shared" si="27"/>
        <v>155.74</v>
      </c>
      <c r="L232" s="14">
        <f t="shared" si="28"/>
        <v>0</v>
      </c>
    </row>
    <row r="233" spans="1:12" ht="16.5">
      <c r="A233" s="3" t="s">
        <v>622</v>
      </c>
      <c r="B233" s="4" t="s">
        <v>605</v>
      </c>
      <c r="C233" s="27" t="s">
        <v>606</v>
      </c>
      <c r="D233" s="4" t="s">
        <v>24</v>
      </c>
      <c r="E233" s="4" t="s">
        <v>32</v>
      </c>
      <c r="F233" s="5">
        <v>3</v>
      </c>
      <c r="G233" s="5">
        <v>56.02</v>
      </c>
      <c r="H233" s="28">
        <f t="shared" si="30"/>
        <v>168.06</v>
      </c>
      <c r="J233" s="29">
        <f t="shared" si="26"/>
        <v>56.02</v>
      </c>
      <c r="K233" s="29">
        <f t="shared" si="27"/>
        <v>168.06</v>
      </c>
      <c r="L233" s="14">
        <f t="shared" si="28"/>
        <v>0</v>
      </c>
    </row>
    <row r="234" spans="1:12" ht="16.5">
      <c r="A234" s="3" t="s">
        <v>623</v>
      </c>
      <c r="B234" s="4" t="s">
        <v>608</v>
      </c>
      <c r="C234" s="27" t="s">
        <v>609</v>
      </c>
      <c r="D234" s="4" t="s">
        <v>24</v>
      </c>
      <c r="E234" s="4" t="s">
        <v>32</v>
      </c>
      <c r="F234" s="5">
        <v>1</v>
      </c>
      <c r="G234" s="5">
        <v>134.54</v>
      </c>
      <c r="H234" s="28">
        <f t="shared" si="30"/>
        <v>134.54</v>
      </c>
      <c r="J234" s="29">
        <f t="shared" si="26"/>
        <v>134.54</v>
      </c>
      <c r="K234" s="29">
        <f t="shared" si="27"/>
        <v>134.54</v>
      </c>
      <c r="L234" s="14">
        <f t="shared" si="28"/>
        <v>0</v>
      </c>
    </row>
    <row r="235" spans="1:12" ht="16.5">
      <c r="A235" s="3" t="s">
        <v>624</v>
      </c>
      <c r="B235" s="4" t="s">
        <v>599</v>
      </c>
      <c r="C235" s="27" t="s">
        <v>600</v>
      </c>
      <c r="D235" s="4" t="s">
        <v>24</v>
      </c>
      <c r="E235" s="4" t="s">
        <v>32</v>
      </c>
      <c r="F235" s="5">
        <v>1</v>
      </c>
      <c r="G235" s="5">
        <v>4495.01</v>
      </c>
      <c r="H235" s="28">
        <f t="shared" si="30"/>
        <v>4495.01</v>
      </c>
      <c r="J235" s="29">
        <f t="shared" si="26"/>
        <v>4495.01</v>
      </c>
      <c r="K235" s="29">
        <f t="shared" si="27"/>
        <v>4495.01</v>
      </c>
      <c r="L235" s="14">
        <f t="shared" si="28"/>
        <v>0</v>
      </c>
    </row>
    <row r="236" spans="1:12" ht="24.75">
      <c r="A236" s="3" t="s">
        <v>625</v>
      </c>
      <c r="B236" s="4" t="s">
        <v>626</v>
      </c>
      <c r="C236" s="27" t="s">
        <v>627</v>
      </c>
      <c r="D236" s="4" t="s">
        <v>24</v>
      </c>
      <c r="E236" s="4" t="s">
        <v>32</v>
      </c>
      <c r="F236" s="5">
        <v>1</v>
      </c>
      <c r="G236" s="5">
        <v>922.21</v>
      </c>
      <c r="H236" s="28">
        <f t="shared" si="30"/>
        <v>922.21</v>
      </c>
      <c r="J236" s="29">
        <f t="shared" si="26"/>
        <v>922.21</v>
      </c>
      <c r="K236" s="29">
        <f t="shared" si="27"/>
        <v>922.21</v>
      </c>
      <c r="L236" s="14">
        <f t="shared" si="28"/>
        <v>0</v>
      </c>
    </row>
    <row r="237" spans="1:12" ht="20.100000000000001" customHeight="1">
      <c r="A237" s="1" t="s">
        <v>628</v>
      </c>
      <c r="B237" s="41" t="s">
        <v>629</v>
      </c>
      <c r="C237" s="41"/>
      <c r="D237" s="41"/>
      <c r="E237" s="41"/>
      <c r="F237" s="41"/>
      <c r="G237" s="41"/>
      <c r="H237" s="2">
        <f>ROUND(H238+H259+H262+H265+H270,2)</f>
        <v>24021.07</v>
      </c>
      <c r="J237" s="30"/>
      <c r="K237" s="30"/>
      <c r="L237" s="15"/>
    </row>
    <row r="238" spans="1:12" ht="20.100000000000001" customHeight="1">
      <c r="A238" s="1" t="s">
        <v>630</v>
      </c>
      <c r="B238" s="41" t="s">
        <v>379</v>
      </c>
      <c r="C238" s="41"/>
      <c r="D238" s="41"/>
      <c r="E238" s="41"/>
      <c r="F238" s="41"/>
      <c r="G238" s="41"/>
      <c r="H238" s="2">
        <f>ROUND(SUM(H239:H258),2)</f>
        <v>5418.74</v>
      </c>
      <c r="J238" s="30"/>
      <c r="K238" s="30"/>
      <c r="L238" s="15"/>
    </row>
    <row r="239" spans="1:12" ht="16.5">
      <c r="A239" s="3" t="s">
        <v>631</v>
      </c>
      <c r="B239" s="4" t="s">
        <v>381</v>
      </c>
      <c r="C239" s="27" t="s">
        <v>382</v>
      </c>
      <c r="D239" s="4" t="s">
        <v>24</v>
      </c>
      <c r="E239" s="4" t="s">
        <v>87</v>
      </c>
      <c r="F239" s="5">
        <v>36.06</v>
      </c>
      <c r="G239" s="5">
        <v>23.62</v>
      </c>
      <c r="H239" s="28">
        <f t="shared" ref="H239:H258" si="31">ROUND(ROUND(F239,2)*ROUND(G239,2),2)</f>
        <v>851.74</v>
      </c>
      <c r="J239" s="29">
        <f t="shared" si="26"/>
        <v>23.62</v>
      </c>
      <c r="K239" s="29">
        <f t="shared" si="27"/>
        <v>851.74</v>
      </c>
      <c r="L239" s="14">
        <f t="shared" si="28"/>
        <v>0</v>
      </c>
    </row>
    <row r="240" spans="1:12" ht="16.5">
      <c r="A240" s="3" t="s">
        <v>632</v>
      </c>
      <c r="B240" s="4" t="s">
        <v>633</v>
      </c>
      <c r="C240" s="27" t="s">
        <v>634</v>
      </c>
      <c r="D240" s="4" t="s">
        <v>13</v>
      </c>
      <c r="E240" s="4" t="s">
        <v>87</v>
      </c>
      <c r="F240" s="5">
        <v>4.26</v>
      </c>
      <c r="G240" s="5">
        <v>9.99</v>
      </c>
      <c r="H240" s="28">
        <f t="shared" si="31"/>
        <v>42.56</v>
      </c>
      <c r="J240" s="29">
        <f t="shared" si="26"/>
        <v>9.99</v>
      </c>
      <c r="K240" s="29">
        <f t="shared" si="27"/>
        <v>42.56</v>
      </c>
      <c r="L240" s="14">
        <f t="shared" si="28"/>
        <v>0</v>
      </c>
    </row>
    <row r="241" spans="1:12" ht="24.75">
      <c r="A241" s="3" t="s">
        <v>635</v>
      </c>
      <c r="B241" s="4" t="s">
        <v>384</v>
      </c>
      <c r="C241" s="27" t="s">
        <v>385</v>
      </c>
      <c r="D241" s="4" t="s">
        <v>13</v>
      </c>
      <c r="E241" s="4" t="s">
        <v>87</v>
      </c>
      <c r="F241" s="5">
        <v>8.4</v>
      </c>
      <c r="G241" s="5">
        <v>14.68</v>
      </c>
      <c r="H241" s="28">
        <f t="shared" si="31"/>
        <v>123.31</v>
      </c>
      <c r="J241" s="29">
        <f t="shared" si="26"/>
        <v>14.68</v>
      </c>
      <c r="K241" s="29">
        <f t="shared" si="27"/>
        <v>123.31</v>
      </c>
      <c r="L241" s="14">
        <f t="shared" si="28"/>
        <v>0</v>
      </c>
    </row>
    <row r="242" spans="1:12" ht="16.5">
      <c r="A242" s="3" t="s">
        <v>636</v>
      </c>
      <c r="B242" s="4" t="s">
        <v>387</v>
      </c>
      <c r="C242" s="27" t="s">
        <v>388</v>
      </c>
      <c r="D242" s="4" t="s">
        <v>24</v>
      </c>
      <c r="E242" s="4" t="s">
        <v>87</v>
      </c>
      <c r="F242" s="5">
        <v>18.52</v>
      </c>
      <c r="G242" s="5">
        <v>30.86</v>
      </c>
      <c r="H242" s="28">
        <f t="shared" si="31"/>
        <v>571.53</v>
      </c>
      <c r="J242" s="29">
        <f t="shared" si="26"/>
        <v>30.86</v>
      </c>
      <c r="K242" s="29">
        <f t="shared" si="27"/>
        <v>571.53</v>
      </c>
      <c r="L242" s="14">
        <f t="shared" si="28"/>
        <v>0</v>
      </c>
    </row>
    <row r="243" spans="1:12" ht="16.5">
      <c r="A243" s="3" t="s">
        <v>637</v>
      </c>
      <c r="B243" s="4" t="s">
        <v>638</v>
      </c>
      <c r="C243" s="27" t="s">
        <v>639</v>
      </c>
      <c r="D243" s="4" t="s">
        <v>13</v>
      </c>
      <c r="E243" s="4" t="s">
        <v>87</v>
      </c>
      <c r="F243" s="5">
        <v>90.41</v>
      </c>
      <c r="G243" s="5">
        <v>13.72</v>
      </c>
      <c r="H243" s="28">
        <f t="shared" si="31"/>
        <v>1240.43</v>
      </c>
      <c r="J243" s="29">
        <f t="shared" si="26"/>
        <v>13.72</v>
      </c>
      <c r="K243" s="29">
        <f t="shared" si="27"/>
        <v>1240.43</v>
      </c>
      <c r="L243" s="14">
        <f t="shared" si="28"/>
        <v>0</v>
      </c>
    </row>
    <row r="244" spans="1:12" ht="24.75">
      <c r="A244" s="3" t="s">
        <v>640</v>
      </c>
      <c r="B244" s="4" t="s">
        <v>641</v>
      </c>
      <c r="C244" s="27" t="s">
        <v>642</v>
      </c>
      <c r="D244" s="4" t="s">
        <v>13</v>
      </c>
      <c r="E244" s="4" t="s">
        <v>87</v>
      </c>
      <c r="F244" s="5">
        <v>2.58</v>
      </c>
      <c r="G244" s="5">
        <v>18.41</v>
      </c>
      <c r="H244" s="28">
        <f t="shared" si="31"/>
        <v>47.5</v>
      </c>
      <c r="J244" s="29">
        <f t="shared" si="26"/>
        <v>18.41</v>
      </c>
      <c r="K244" s="29">
        <f t="shared" si="27"/>
        <v>47.5</v>
      </c>
      <c r="L244" s="14">
        <f t="shared" si="28"/>
        <v>0</v>
      </c>
    </row>
    <row r="245" spans="1:12" ht="16.5">
      <c r="A245" s="3" t="s">
        <v>643</v>
      </c>
      <c r="B245" s="4" t="s">
        <v>644</v>
      </c>
      <c r="C245" s="27" t="s">
        <v>645</v>
      </c>
      <c r="D245" s="4" t="s">
        <v>13</v>
      </c>
      <c r="E245" s="4" t="s">
        <v>32</v>
      </c>
      <c r="F245" s="5">
        <v>25</v>
      </c>
      <c r="G245" s="5">
        <v>8.86</v>
      </c>
      <c r="H245" s="28">
        <f t="shared" si="31"/>
        <v>221.5</v>
      </c>
      <c r="J245" s="29">
        <f t="shared" si="26"/>
        <v>8.86</v>
      </c>
      <c r="K245" s="29">
        <f t="shared" si="27"/>
        <v>221.5</v>
      </c>
      <c r="L245" s="14">
        <f t="shared" si="28"/>
        <v>0</v>
      </c>
    </row>
    <row r="246" spans="1:12" ht="16.5">
      <c r="A246" s="3" t="s">
        <v>646</v>
      </c>
      <c r="B246" s="4" t="s">
        <v>407</v>
      </c>
      <c r="C246" s="27" t="s">
        <v>408</v>
      </c>
      <c r="D246" s="4" t="s">
        <v>13</v>
      </c>
      <c r="E246" s="4" t="s">
        <v>32</v>
      </c>
      <c r="F246" s="5">
        <v>3</v>
      </c>
      <c r="G246" s="5">
        <v>7.21</v>
      </c>
      <c r="H246" s="28">
        <f t="shared" si="31"/>
        <v>21.63</v>
      </c>
      <c r="J246" s="29">
        <f t="shared" si="26"/>
        <v>7.21</v>
      </c>
      <c r="K246" s="29">
        <f t="shared" si="27"/>
        <v>21.63</v>
      </c>
      <c r="L246" s="14">
        <f t="shared" si="28"/>
        <v>0</v>
      </c>
    </row>
    <row r="247" spans="1:12" ht="24.75">
      <c r="A247" s="3" t="s">
        <v>647</v>
      </c>
      <c r="B247" s="4" t="s">
        <v>410</v>
      </c>
      <c r="C247" s="27" t="s">
        <v>411</v>
      </c>
      <c r="D247" s="4" t="s">
        <v>13</v>
      </c>
      <c r="E247" s="4" t="s">
        <v>32</v>
      </c>
      <c r="F247" s="5">
        <v>6</v>
      </c>
      <c r="G247" s="5">
        <v>12.28</v>
      </c>
      <c r="H247" s="28">
        <f t="shared" si="31"/>
        <v>73.680000000000007</v>
      </c>
      <c r="J247" s="29">
        <f t="shared" si="26"/>
        <v>12.28</v>
      </c>
      <c r="K247" s="29">
        <f t="shared" si="27"/>
        <v>73.680000000000007</v>
      </c>
      <c r="L247" s="14">
        <f t="shared" si="28"/>
        <v>0</v>
      </c>
    </row>
    <row r="248" spans="1:12" ht="16.5">
      <c r="A248" s="3" t="s">
        <v>648</v>
      </c>
      <c r="B248" s="4" t="s">
        <v>649</v>
      </c>
      <c r="C248" s="27" t="s">
        <v>650</v>
      </c>
      <c r="D248" s="4" t="s">
        <v>13</v>
      </c>
      <c r="E248" s="4" t="s">
        <v>32</v>
      </c>
      <c r="F248" s="5">
        <v>13</v>
      </c>
      <c r="G248" s="5">
        <v>10.59</v>
      </c>
      <c r="H248" s="28">
        <f t="shared" si="31"/>
        <v>137.66999999999999</v>
      </c>
      <c r="J248" s="29">
        <f t="shared" si="26"/>
        <v>10.59</v>
      </c>
      <c r="K248" s="29">
        <f t="shared" si="27"/>
        <v>137.66999999999999</v>
      </c>
      <c r="L248" s="14">
        <f t="shared" si="28"/>
        <v>0</v>
      </c>
    </row>
    <row r="249" spans="1:12" ht="16.5">
      <c r="A249" s="3" t="s">
        <v>651</v>
      </c>
      <c r="B249" s="4" t="s">
        <v>413</v>
      </c>
      <c r="C249" s="27" t="s">
        <v>414</v>
      </c>
      <c r="D249" s="4" t="s">
        <v>13</v>
      </c>
      <c r="E249" s="4" t="s">
        <v>32</v>
      </c>
      <c r="F249" s="5">
        <v>61</v>
      </c>
      <c r="G249" s="5">
        <v>8.93</v>
      </c>
      <c r="H249" s="28">
        <f t="shared" si="31"/>
        <v>544.73</v>
      </c>
      <c r="J249" s="29">
        <f t="shared" si="26"/>
        <v>8.93</v>
      </c>
      <c r="K249" s="29">
        <f t="shared" si="27"/>
        <v>544.73</v>
      </c>
      <c r="L249" s="14">
        <f t="shared" si="28"/>
        <v>0</v>
      </c>
    </row>
    <row r="250" spans="1:12" ht="24.75">
      <c r="A250" s="3" t="s">
        <v>652</v>
      </c>
      <c r="B250" s="4" t="s">
        <v>653</v>
      </c>
      <c r="C250" s="27" t="s">
        <v>654</v>
      </c>
      <c r="D250" s="4" t="s">
        <v>13</v>
      </c>
      <c r="E250" s="4" t="s">
        <v>32</v>
      </c>
      <c r="F250" s="5">
        <v>2</v>
      </c>
      <c r="G250" s="5">
        <v>13.95</v>
      </c>
      <c r="H250" s="28">
        <f t="shared" si="31"/>
        <v>27.9</v>
      </c>
      <c r="J250" s="29">
        <f t="shared" si="26"/>
        <v>13.95</v>
      </c>
      <c r="K250" s="29">
        <f t="shared" si="27"/>
        <v>27.9</v>
      </c>
      <c r="L250" s="14">
        <f t="shared" si="28"/>
        <v>0</v>
      </c>
    </row>
    <row r="251" spans="1:12" ht="24.75">
      <c r="A251" s="3" t="s">
        <v>655</v>
      </c>
      <c r="B251" s="4" t="s">
        <v>434</v>
      </c>
      <c r="C251" s="27" t="s">
        <v>435</v>
      </c>
      <c r="D251" s="4" t="s">
        <v>13</v>
      </c>
      <c r="E251" s="4" t="s">
        <v>32</v>
      </c>
      <c r="F251" s="5">
        <v>1</v>
      </c>
      <c r="G251" s="5">
        <v>11.66</v>
      </c>
      <c r="H251" s="28">
        <f t="shared" si="31"/>
        <v>11.66</v>
      </c>
      <c r="J251" s="29">
        <f t="shared" si="26"/>
        <v>11.66</v>
      </c>
      <c r="K251" s="29">
        <f t="shared" si="27"/>
        <v>11.66</v>
      </c>
      <c r="L251" s="14">
        <f t="shared" si="28"/>
        <v>0</v>
      </c>
    </row>
    <row r="252" spans="1:12" ht="24.75">
      <c r="A252" s="3" t="s">
        <v>656</v>
      </c>
      <c r="B252" s="4" t="s">
        <v>437</v>
      </c>
      <c r="C252" s="27" t="s">
        <v>438</v>
      </c>
      <c r="D252" s="4" t="s">
        <v>13</v>
      </c>
      <c r="E252" s="4" t="s">
        <v>32</v>
      </c>
      <c r="F252" s="5">
        <v>8</v>
      </c>
      <c r="G252" s="5">
        <v>19.25</v>
      </c>
      <c r="H252" s="28">
        <f t="shared" si="31"/>
        <v>154</v>
      </c>
      <c r="J252" s="29">
        <f t="shared" si="26"/>
        <v>19.25</v>
      </c>
      <c r="K252" s="29">
        <f t="shared" si="27"/>
        <v>154</v>
      </c>
      <c r="L252" s="14">
        <f t="shared" si="28"/>
        <v>0</v>
      </c>
    </row>
    <row r="253" spans="1:12" ht="24.75">
      <c r="A253" s="3" t="s">
        <v>657</v>
      </c>
      <c r="B253" s="4" t="s">
        <v>658</v>
      </c>
      <c r="C253" s="27" t="s">
        <v>659</v>
      </c>
      <c r="D253" s="4" t="s">
        <v>13</v>
      </c>
      <c r="E253" s="4" t="s">
        <v>32</v>
      </c>
      <c r="F253" s="5">
        <v>2</v>
      </c>
      <c r="G253" s="5">
        <v>22.38</v>
      </c>
      <c r="H253" s="28">
        <f t="shared" si="31"/>
        <v>44.76</v>
      </c>
      <c r="J253" s="29">
        <f t="shared" si="26"/>
        <v>22.38</v>
      </c>
      <c r="K253" s="29">
        <f t="shared" si="27"/>
        <v>44.76</v>
      </c>
      <c r="L253" s="14">
        <f t="shared" si="28"/>
        <v>0</v>
      </c>
    </row>
    <row r="254" spans="1:12" ht="16.5">
      <c r="A254" s="3" t="s">
        <v>660</v>
      </c>
      <c r="B254" s="4" t="s">
        <v>452</v>
      </c>
      <c r="C254" s="27" t="s">
        <v>453</v>
      </c>
      <c r="D254" s="4" t="s">
        <v>13</v>
      </c>
      <c r="E254" s="4" t="s">
        <v>32</v>
      </c>
      <c r="F254" s="5">
        <v>5</v>
      </c>
      <c r="G254" s="5">
        <v>28.63</v>
      </c>
      <c r="H254" s="28">
        <f t="shared" si="31"/>
        <v>143.15</v>
      </c>
      <c r="J254" s="29">
        <f t="shared" si="26"/>
        <v>28.63</v>
      </c>
      <c r="K254" s="29">
        <f t="shared" si="27"/>
        <v>143.15</v>
      </c>
      <c r="L254" s="14">
        <f t="shared" si="28"/>
        <v>0</v>
      </c>
    </row>
    <row r="255" spans="1:12" ht="16.5">
      <c r="A255" s="3" t="s">
        <v>661</v>
      </c>
      <c r="B255" s="4" t="s">
        <v>662</v>
      </c>
      <c r="C255" s="27" t="s">
        <v>663</v>
      </c>
      <c r="D255" s="4" t="s">
        <v>13</v>
      </c>
      <c r="E255" s="4" t="s">
        <v>32</v>
      </c>
      <c r="F255" s="5">
        <v>4</v>
      </c>
      <c r="G255" s="5">
        <v>36.82</v>
      </c>
      <c r="H255" s="28">
        <f t="shared" si="31"/>
        <v>147.28</v>
      </c>
      <c r="J255" s="29">
        <f t="shared" si="26"/>
        <v>36.82</v>
      </c>
      <c r="K255" s="29">
        <f t="shared" si="27"/>
        <v>147.28</v>
      </c>
      <c r="L255" s="14">
        <f t="shared" si="28"/>
        <v>0</v>
      </c>
    </row>
    <row r="256" spans="1:12" ht="16.5">
      <c r="A256" s="3" t="s">
        <v>664</v>
      </c>
      <c r="B256" s="4" t="s">
        <v>455</v>
      </c>
      <c r="C256" s="27" t="s">
        <v>456</v>
      </c>
      <c r="D256" s="4" t="s">
        <v>13</v>
      </c>
      <c r="E256" s="4" t="s">
        <v>32</v>
      </c>
      <c r="F256" s="5">
        <v>2</v>
      </c>
      <c r="G256" s="5">
        <v>33.36</v>
      </c>
      <c r="H256" s="28">
        <f t="shared" si="31"/>
        <v>66.72</v>
      </c>
      <c r="J256" s="29">
        <f t="shared" si="26"/>
        <v>33.36</v>
      </c>
      <c r="K256" s="29">
        <f t="shared" si="27"/>
        <v>66.72</v>
      </c>
      <c r="L256" s="14">
        <f t="shared" si="28"/>
        <v>0</v>
      </c>
    </row>
    <row r="257" spans="1:12" ht="16.5">
      <c r="A257" s="3" t="s">
        <v>665</v>
      </c>
      <c r="B257" s="4" t="s">
        <v>467</v>
      </c>
      <c r="C257" s="27" t="s">
        <v>468</v>
      </c>
      <c r="D257" s="4" t="s">
        <v>13</v>
      </c>
      <c r="E257" s="4" t="s">
        <v>32</v>
      </c>
      <c r="F257" s="5">
        <v>2</v>
      </c>
      <c r="G257" s="5">
        <v>45.06</v>
      </c>
      <c r="H257" s="28">
        <f t="shared" si="31"/>
        <v>90.12</v>
      </c>
      <c r="J257" s="29">
        <f t="shared" si="26"/>
        <v>45.06</v>
      </c>
      <c r="K257" s="29">
        <f t="shared" si="27"/>
        <v>90.12</v>
      </c>
      <c r="L257" s="14">
        <f t="shared" si="28"/>
        <v>0</v>
      </c>
    </row>
    <row r="258" spans="1:12" ht="24.75">
      <c r="A258" s="3" t="s">
        <v>666</v>
      </c>
      <c r="B258" s="4" t="s">
        <v>461</v>
      </c>
      <c r="C258" s="27" t="s">
        <v>462</v>
      </c>
      <c r="D258" s="4" t="s">
        <v>13</v>
      </c>
      <c r="E258" s="4" t="s">
        <v>87</v>
      </c>
      <c r="F258" s="5">
        <v>65.56</v>
      </c>
      <c r="G258" s="5">
        <v>13.07</v>
      </c>
      <c r="H258" s="28">
        <f t="shared" si="31"/>
        <v>856.87</v>
      </c>
      <c r="J258" s="29">
        <f t="shared" si="26"/>
        <v>13.07</v>
      </c>
      <c r="K258" s="29">
        <f t="shared" si="27"/>
        <v>856.87</v>
      </c>
      <c r="L258" s="14">
        <f t="shared" si="28"/>
        <v>0</v>
      </c>
    </row>
    <row r="259" spans="1:12" ht="20.100000000000001" customHeight="1">
      <c r="A259" s="1" t="s">
        <v>667</v>
      </c>
      <c r="B259" s="41" t="s">
        <v>668</v>
      </c>
      <c r="C259" s="41"/>
      <c r="D259" s="41"/>
      <c r="E259" s="41"/>
      <c r="F259" s="41"/>
      <c r="G259" s="41"/>
      <c r="H259" s="2">
        <f>ROUND(SUM(H260:H261),2)</f>
        <v>315.69</v>
      </c>
      <c r="J259" s="30"/>
      <c r="K259" s="30"/>
      <c r="L259" s="15"/>
    </row>
    <row r="260" spans="1:12" ht="16.5">
      <c r="A260" s="3" t="s">
        <v>669</v>
      </c>
      <c r="B260" s="4" t="s">
        <v>670</v>
      </c>
      <c r="C260" s="27" t="s">
        <v>671</v>
      </c>
      <c r="D260" s="4" t="s">
        <v>24</v>
      </c>
      <c r="E260" s="4" t="s">
        <v>32</v>
      </c>
      <c r="F260" s="5">
        <v>4</v>
      </c>
      <c r="G260" s="5">
        <v>51.27</v>
      </c>
      <c r="H260" s="28">
        <f>ROUND(ROUND(F260,2)*ROUND(G260,2),2)</f>
        <v>205.08</v>
      </c>
      <c r="J260" s="29">
        <f t="shared" si="26"/>
        <v>51.27</v>
      </c>
      <c r="K260" s="29">
        <f t="shared" si="27"/>
        <v>205.08</v>
      </c>
      <c r="L260" s="14">
        <f t="shared" si="28"/>
        <v>0</v>
      </c>
    </row>
    <row r="261" spans="1:12" ht="16.5">
      <c r="A261" s="3" t="s">
        <v>672</v>
      </c>
      <c r="B261" s="4" t="s">
        <v>673</v>
      </c>
      <c r="C261" s="27" t="s">
        <v>674</v>
      </c>
      <c r="D261" s="4" t="s">
        <v>24</v>
      </c>
      <c r="E261" s="4" t="s">
        <v>32</v>
      </c>
      <c r="F261" s="5">
        <v>3</v>
      </c>
      <c r="G261" s="5">
        <v>36.869999999999997</v>
      </c>
      <c r="H261" s="28">
        <f>ROUND(ROUND(F261,2)*ROUND(G261,2),2)</f>
        <v>110.61</v>
      </c>
      <c r="J261" s="29">
        <f t="shared" si="26"/>
        <v>36.869999999999997</v>
      </c>
      <c r="K261" s="29">
        <f t="shared" si="27"/>
        <v>110.61</v>
      </c>
      <c r="L261" s="14">
        <f t="shared" si="28"/>
        <v>0</v>
      </c>
    </row>
    <row r="262" spans="1:12" ht="20.100000000000001" customHeight="1">
      <c r="A262" s="1" t="s">
        <v>675</v>
      </c>
      <c r="B262" s="41" t="s">
        <v>529</v>
      </c>
      <c r="C262" s="41"/>
      <c r="D262" s="41"/>
      <c r="E262" s="41"/>
      <c r="F262" s="41"/>
      <c r="G262" s="41"/>
      <c r="H262" s="2">
        <f>ROUND(SUM(H263:H264),2)</f>
        <v>4193.8</v>
      </c>
      <c r="J262" s="30"/>
      <c r="K262" s="30"/>
      <c r="L262" s="15"/>
    </row>
    <row r="263" spans="1:12" ht="16.5">
      <c r="A263" s="3" t="s">
        <v>676</v>
      </c>
      <c r="B263" s="4" t="s">
        <v>677</v>
      </c>
      <c r="C263" s="27" t="s">
        <v>678</v>
      </c>
      <c r="D263" s="4" t="s">
        <v>13</v>
      </c>
      <c r="E263" s="4" t="s">
        <v>87</v>
      </c>
      <c r="F263" s="5">
        <v>219.6</v>
      </c>
      <c r="G263" s="5">
        <v>8.4700000000000006</v>
      </c>
      <c r="H263" s="28">
        <f>ROUND(ROUND(F263,2)*ROUND(G263,2),2)</f>
        <v>1860.01</v>
      </c>
      <c r="J263" s="29">
        <f t="shared" si="26"/>
        <v>8.4700000000000006</v>
      </c>
      <c r="K263" s="29">
        <f t="shared" si="27"/>
        <v>1860.01</v>
      </c>
      <c r="L263" s="14">
        <f t="shared" si="28"/>
        <v>0</v>
      </c>
    </row>
    <row r="264" spans="1:12" ht="16.5">
      <c r="A264" s="3" t="s">
        <v>679</v>
      </c>
      <c r="B264" s="4" t="s">
        <v>680</v>
      </c>
      <c r="C264" s="27" t="s">
        <v>681</v>
      </c>
      <c r="D264" s="4" t="s">
        <v>24</v>
      </c>
      <c r="E264" s="4" t="s">
        <v>87</v>
      </c>
      <c r="F264" s="5">
        <v>106.42</v>
      </c>
      <c r="G264" s="5">
        <v>21.93</v>
      </c>
      <c r="H264" s="28">
        <f>ROUND(ROUND(F264,2)*ROUND(G264,2),2)</f>
        <v>2333.79</v>
      </c>
      <c r="J264" s="29">
        <f t="shared" si="26"/>
        <v>21.93</v>
      </c>
      <c r="K264" s="29">
        <f t="shared" si="27"/>
        <v>2333.79</v>
      </c>
      <c r="L264" s="14">
        <f t="shared" si="28"/>
        <v>0</v>
      </c>
    </row>
    <row r="265" spans="1:12" ht="20.100000000000001" customHeight="1">
      <c r="A265" s="1" t="s">
        <v>682</v>
      </c>
      <c r="B265" s="41" t="s">
        <v>546</v>
      </c>
      <c r="C265" s="41"/>
      <c r="D265" s="41"/>
      <c r="E265" s="41"/>
      <c r="F265" s="41"/>
      <c r="G265" s="41"/>
      <c r="H265" s="2">
        <f>ROUND(SUM(H266:H269),2)</f>
        <v>2023.59</v>
      </c>
      <c r="J265" s="30"/>
      <c r="K265" s="30"/>
      <c r="L265" s="15"/>
    </row>
    <row r="266" spans="1:12" ht="24.75">
      <c r="A266" s="3" t="s">
        <v>683</v>
      </c>
      <c r="B266" s="4" t="s">
        <v>557</v>
      </c>
      <c r="C266" s="27" t="s">
        <v>558</v>
      </c>
      <c r="D266" s="4" t="s">
        <v>13</v>
      </c>
      <c r="E266" s="4" t="s">
        <v>32</v>
      </c>
      <c r="F266" s="5">
        <v>1</v>
      </c>
      <c r="G266" s="5">
        <v>181.24</v>
      </c>
      <c r="H266" s="28">
        <f>ROUND(ROUND(F266,2)*ROUND(G266,2),2)</f>
        <v>181.24</v>
      </c>
      <c r="J266" s="29">
        <f t="shared" si="26"/>
        <v>181.24</v>
      </c>
      <c r="K266" s="29">
        <f t="shared" si="27"/>
        <v>181.24</v>
      </c>
      <c r="L266" s="14">
        <f t="shared" si="28"/>
        <v>0</v>
      </c>
    </row>
    <row r="267" spans="1:12" ht="24.75">
      <c r="A267" s="3" t="s">
        <v>684</v>
      </c>
      <c r="B267" s="4" t="s">
        <v>685</v>
      </c>
      <c r="C267" s="27" t="s">
        <v>686</v>
      </c>
      <c r="D267" s="4" t="s">
        <v>13</v>
      </c>
      <c r="E267" s="4" t="s">
        <v>32</v>
      </c>
      <c r="F267" s="5">
        <v>1</v>
      </c>
      <c r="G267" s="5">
        <v>608.33000000000004</v>
      </c>
      <c r="H267" s="28">
        <f>ROUND(ROUND(F267,2)*ROUND(G267,2),2)</f>
        <v>608.33000000000004</v>
      </c>
      <c r="J267" s="29">
        <f t="shared" si="26"/>
        <v>608.33000000000004</v>
      </c>
      <c r="K267" s="29">
        <f t="shared" si="27"/>
        <v>608.33000000000004</v>
      </c>
      <c r="L267" s="14">
        <f t="shared" si="28"/>
        <v>0</v>
      </c>
    </row>
    <row r="268" spans="1:12" ht="16.5">
      <c r="A268" s="3" t="s">
        <v>687</v>
      </c>
      <c r="B268" s="4" t="s">
        <v>688</v>
      </c>
      <c r="C268" s="27" t="s">
        <v>689</v>
      </c>
      <c r="D268" s="4" t="s">
        <v>13</v>
      </c>
      <c r="E268" s="4" t="s">
        <v>32</v>
      </c>
      <c r="F268" s="5">
        <v>3</v>
      </c>
      <c r="G268" s="5">
        <v>406.46</v>
      </c>
      <c r="H268" s="28">
        <f>ROUND(ROUND(F268,2)*ROUND(G268,2),2)</f>
        <v>1219.3800000000001</v>
      </c>
      <c r="J268" s="29">
        <f t="shared" ref="J268:J331" si="32">G268-G268*$J$4</f>
        <v>406.46</v>
      </c>
      <c r="K268" s="29">
        <f t="shared" ref="K268:K331" si="33">ROUND(J268*F268,2)</f>
        <v>1219.3800000000001</v>
      </c>
      <c r="L268" s="14">
        <f t="shared" ref="L268:L331" si="34">1-J268/G268</f>
        <v>0</v>
      </c>
    </row>
    <row r="269" spans="1:12" ht="16.5">
      <c r="A269" s="3" t="s">
        <v>690</v>
      </c>
      <c r="B269" s="4" t="s">
        <v>691</v>
      </c>
      <c r="C269" s="27" t="s">
        <v>692</v>
      </c>
      <c r="D269" s="4" t="s">
        <v>13</v>
      </c>
      <c r="E269" s="4" t="s">
        <v>32</v>
      </c>
      <c r="F269" s="5">
        <v>1</v>
      </c>
      <c r="G269" s="5">
        <v>14.64</v>
      </c>
      <c r="H269" s="28">
        <f>ROUND(ROUND(F269,2)*ROUND(G269,2),2)</f>
        <v>14.64</v>
      </c>
      <c r="J269" s="29">
        <f t="shared" si="32"/>
        <v>14.64</v>
      </c>
      <c r="K269" s="29">
        <f t="shared" si="33"/>
        <v>14.64</v>
      </c>
      <c r="L269" s="14">
        <f t="shared" si="34"/>
        <v>0</v>
      </c>
    </row>
    <row r="270" spans="1:12" ht="20.100000000000001" customHeight="1">
      <c r="A270" s="1" t="s">
        <v>693</v>
      </c>
      <c r="B270" s="41" t="s">
        <v>694</v>
      </c>
      <c r="C270" s="41"/>
      <c r="D270" s="41"/>
      <c r="E270" s="41"/>
      <c r="F270" s="41"/>
      <c r="G270" s="41"/>
      <c r="H270" s="2">
        <f>ROUND(SUM(H271:H282),2)</f>
        <v>12069.25</v>
      </c>
      <c r="J270" s="30"/>
      <c r="K270" s="30"/>
      <c r="L270" s="15"/>
    </row>
    <row r="271" spans="1:12" ht="16.5">
      <c r="A271" s="3" t="s">
        <v>695</v>
      </c>
      <c r="B271" s="4" t="s">
        <v>696</v>
      </c>
      <c r="C271" s="27" t="s">
        <v>697</v>
      </c>
      <c r="D271" s="4" t="s">
        <v>24</v>
      </c>
      <c r="E271" s="4" t="s">
        <v>32</v>
      </c>
      <c r="F271" s="5">
        <v>1</v>
      </c>
      <c r="G271" s="5">
        <v>179.84</v>
      </c>
      <c r="H271" s="28">
        <f t="shared" ref="H271:H282" si="35">ROUND(ROUND(F271,2)*ROUND(G271,2),2)</f>
        <v>179.84</v>
      </c>
      <c r="J271" s="29">
        <f t="shared" si="32"/>
        <v>179.84</v>
      </c>
      <c r="K271" s="29">
        <f t="shared" si="33"/>
        <v>179.84</v>
      </c>
      <c r="L271" s="14">
        <f t="shared" si="34"/>
        <v>0</v>
      </c>
    </row>
    <row r="272" spans="1:12" ht="16.5">
      <c r="A272" s="3" t="s">
        <v>698</v>
      </c>
      <c r="B272" s="4" t="s">
        <v>699</v>
      </c>
      <c r="C272" s="27" t="s">
        <v>700</v>
      </c>
      <c r="D272" s="4" t="s">
        <v>13</v>
      </c>
      <c r="E272" s="4" t="s">
        <v>32</v>
      </c>
      <c r="F272" s="5">
        <v>2</v>
      </c>
      <c r="G272" s="5">
        <v>1347.23</v>
      </c>
      <c r="H272" s="28">
        <f t="shared" si="35"/>
        <v>2694.46</v>
      </c>
      <c r="J272" s="29">
        <f t="shared" si="32"/>
        <v>1347.23</v>
      </c>
      <c r="K272" s="29">
        <f t="shared" si="33"/>
        <v>2694.46</v>
      </c>
      <c r="L272" s="14">
        <f t="shared" si="34"/>
        <v>0</v>
      </c>
    </row>
    <row r="273" spans="1:12" ht="16.5">
      <c r="A273" s="3" t="s">
        <v>701</v>
      </c>
      <c r="B273" s="4" t="s">
        <v>702</v>
      </c>
      <c r="C273" s="27" t="s">
        <v>703</v>
      </c>
      <c r="D273" s="4" t="s">
        <v>24</v>
      </c>
      <c r="E273" s="4" t="s">
        <v>32</v>
      </c>
      <c r="F273" s="5">
        <v>5</v>
      </c>
      <c r="G273" s="5">
        <v>78.17</v>
      </c>
      <c r="H273" s="28">
        <f t="shared" si="35"/>
        <v>390.85</v>
      </c>
      <c r="J273" s="29">
        <f t="shared" si="32"/>
        <v>78.17</v>
      </c>
      <c r="K273" s="29">
        <f t="shared" si="33"/>
        <v>390.85</v>
      </c>
      <c r="L273" s="14">
        <f t="shared" si="34"/>
        <v>0</v>
      </c>
    </row>
    <row r="274" spans="1:12" ht="16.5">
      <c r="A274" s="3" t="s">
        <v>704</v>
      </c>
      <c r="B274" s="4" t="s">
        <v>705</v>
      </c>
      <c r="C274" s="27" t="s">
        <v>706</v>
      </c>
      <c r="D274" s="4" t="s">
        <v>24</v>
      </c>
      <c r="E274" s="4" t="s">
        <v>32</v>
      </c>
      <c r="F274" s="5">
        <v>1</v>
      </c>
      <c r="G274" s="5">
        <v>226.61</v>
      </c>
      <c r="H274" s="28">
        <f t="shared" si="35"/>
        <v>226.61</v>
      </c>
      <c r="J274" s="29">
        <f t="shared" si="32"/>
        <v>226.61</v>
      </c>
      <c r="K274" s="29">
        <f t="shared" si="33"/>
        <v>226.61</v>
      </c>
      <c r="L274" s="14">
        <f t="shared" si="34"/>
        <v>0</v>
      </c>
    </row>
    <row r="275" spans="1:12" ht="16.5">
      <c r="A275" s="3" t="s">
        <v>707</v>
      </c>
      <c r="B275" s="4" t="s">
        <v>708</v>
      </c>
      <c r="C275" s="27" t="s">
        <v>709</v>
      </c>
      <c r="D275" s="4" t="s">
        <v>24</v>
      </c>
      <c r="E275" s="4" t="s">
        <v>32</v>
      </c>
      <c r="F275" s="5">
        <v>23</v>
      </c>
      <c r="G275" s="5">
        <v>25.04</v>
      </c>
      <c r="H275" s="28">
        <f t="shared" si="35"/>
        <v>575.91999999999996</v>
      </c>
      <c r="J275" s="29">
        <f t="shared" si="32"/>
        <v>25.04</v>
      </c>
      <c r="K275" s="29">
        <f t="shared" si="33"/>
        <v>575.91999999999996</v>
      </c>
      <c r="L275" s="14">
        <f t="shared" si="34"/>
        <v>0</v>
      </c>
    </row>
    <row r="276" spans="1:12" ht="16.5">
      <c r="A276" s="3" t="s">
        <v>710</v>
      </c>
      <c r="B276" s="4" t="s">
        <v>711</v>
      </c>
      <c r="C276" s="27" t="s">
        <v>712</v>
      </c>
      <c r="D276" s="4" t="s">
        <v>24</v>
      </c>
      <c r="E276" s="4" t="s">
        <v>32</v>
      </c>
      <c r="F276" s="5">
        <v>23</v>
      </c>
      <c r="G276" s="5">
        <v>33.79</v>
      </c>
      <c r="H276" s="28">
        <f t="shared" si="35"/>
        <v>777.17</v>
      </c>
      <c r="J276" s="29">
        <f t="shared" si="32"/>
        <v>33.79</v>
      </c>
      <c r="K276" s="29">
        <f t="shared" si="33"/>
        <v>777.17</v>
      </c>
      <c r="L276" s="14">
        <f t="shared" si="34"/>
        <v>0</v>
      </c>
    </row>
    <row r="277" spans="1:12" ht="16.5">
      <c r="A277" s="3" t="s">
        <v>713</v>
      </c>
      <c r="B277" s="4" t="s">
        <v>714</v>
      </c>
      <c r="C277" s="27" t="s">
        <v>715</v>
      </c>
      <c r="D277" s="4" t="s">
        <v>24</v>
      </c>
      <c r="E277" s="4" t="s">
        <v>32</v>
      </c>
      <c r="F277" s="5">
        <v>23</v>
      </c>
      <c r="G277" s="5">
        <v>23.94</v>
      </c>
      <c r="H277" s="28">
        <f t="shared" si="35"/>
        <v>550.62</v>
      </c>
      <c r="J277" s="29">
        <f t="shared" si="32"/>
        <v>23.94</v>
      </c>
      <c r="K277" s="29">
        <f t="shared" si="33"/>
        <v>550.62</v>
      </c>
      <c r="L277" s="14">
        <f t="shared" si="34"/>
        <v>0</v>
      </c>
    </row>
    <row r="278" spans="1:12" ht="16.5">
      <c r="A278" s="3" t="s">
        <v>716</v>
      </c>
      <c r="B278" s="4" t="s">
        <v>717</v>
      </c>
      <c r="C278" s="27" t="s">
        <v>718</v>
      </c>
      <c r="D278" s="4" t="s">
        <v>24</v>
      </c>
      <c r="E278" s="4" t="s">
        <v>32</v>
      </c>
      <c r="F278" s="5">
        <v>1</v>
      </c>
      <c r="G278" s="5">
        <v>747.54</v>
      </c>
      <c r="H278" s="28">
        <f t="shared" si="35"/>
        <v>747.54</v>
      </c>
      <c r="J278" s="29">
        <f t="shared" si="32"/>
        <v>747.54</v>
      </c>
      <c r="K278" s="29">
        <f t="shared" si="33"/>
        <v>747.54</v>
      </c>
      <c r="L278" s="14">
        <f t="shared" si="34"/>
        <v>0</v>
      </c>
    </row>
    <row r="279" spans="1:12" ht="16.5">
      <c r="A279" s="3" t="s">
        <v>719</v>
      </c>
      <c r="B279" s="4" t="s">
        <v>720</v>
      </c>
      <c r="C279" s="27" t="s">
        <v>721</v>
      </c>
      <c r="D279" s="4" t="s">
        <v>24</v>
      </c>
      <c r="E279" s="4" t="s">
        <v>32</v>
      </c>
      <c r="F279" s="5">
        <v>1</v>
      </c>
      <c r="G279" s="5">
        <v>1986.14</v>
      </c>
      <c r="H279" s="28">
        <f t="shared" si="35"/>
        <v>1986.14</v>
      </c>
      <c r="J279" s="29">
        <f t="shared" si="32"/>
        <v>1986.14</v>
      </c>
      <c r="K279" s="29">
        <f t="shared" si="33"/>
        <v>1986.14</v>
      </c>
      <c r="L279" s="14">
        <f t="shared" si="34"/>
        <v>0</v>
      </c>
    </row>
    <row r="280" spans="1:12" ht="16.5">
      <c r="A280" s="3" t="s">
        <v>722</v>
      </c>
      <c r="B280" s="4" t="s">
        <v>723</v>
      </c>
      <c r="C280" s="27" t="s">
        <v>724</v>
      </c>
      <c r="D280" s="4" t="s">
        <v>24</v>
      </c>
      <c r="E280" s="4" t="s">
        <v>32</v>
      </c>
      <c r="F280" s="5">
        <v>1</v>
      </c>
      <c r="G280" s="5">
        <v>1152.69</v>
      </c>
      <c r="H280" s="28">
        <f t="shared" si="35"/>
        <v>1152.69</v>
      </c>
      <c r="J280" s="29">
        <f t="shared" si="32"/>
        <v>1152.69</v>
      </c>
      <c r="K280" s="29">
        <f t="shared" si="33"/>
        <v>1152.69</v>
      </c>
      <c r="L280" s="14">
        <f t="shared" si="34"/>
        <v>0</v>
      </c>
    </row>
    <row r="281" spans="1:12" ht="16.5">
      <c r="A281" s="3" t="s">
        <v>725</v>
      </c>
      <c r="B281" s="4" t="s">
        <v>726</v>
      </c>
      <c r="C281" s="27" t="s">
        <v>727</v>
      </c>
      <c r="D281" s="4" t="s">
        <v>24</v>
      </c>
      <c r="E281" s="4" t="s">
        <v>32</v>
      </c>
      <c r="F281" s="5">
        <v>1</v>
      </c>
      <c r="G281" s="5">
        <v>2544.9499999999998</v>
      </c>
      <c r="H281" s="28">
        <f t="shared" si="35"/>
        <v>2544.9499999999998</v>
      </c>
      <c r="J281" s="29">
        <f t="shared" si="32"/>
        <v>2544.9499999999998</v>
      </c>
      <c r="K281" s="29">
        <f t="shared" si="33"/>
        <v>2544.9499999999998</v>
      </c>
      <c r="L281" s="14">
        <f t="shared" si="34"/>
        <v>0</v>
      </c>
    </row>
    <row r="282" spans="1:12" ht="16.5">
      <c r="A282" s="3" t="s">
        <v>728</v>
      </c>
      <c r="B282" s="4" t="s">
        <v>729</v>
      </c>
      <c r="C282" s="27" t="s">
        <v>730</v>
      </c>
      <c r="D282" s="4" t="s">
        <v>24</v>
      </c>
      <c r="E282" s="4" t="s">
        <v>32</v>
      </c>
      <c r="F282" s="5">
        <v>3</v>
      </c>
      <c r="G282" s="5">
        <v>80.819999999999993</v>
      </c>
      <c r="H282" s="28">
        <f t="shared" si="35"/>
        <v>242.46</v>
      </c>
      <c r="J282" s="29">
        <f t="shared" si="32"/>
        <v>80.819999999999993</v>
      </c>
      <c r="K282" s="29">
        <f t="shared" si="33"/>
        <v>242.46</v>
      </c>
      <c r="L282" s="14">
        <f t="shared" si="34"/>
        <v>0</v>
      </c>
    </row>
    <row r="283" spans="1:12" ht="20.100000000000001" customHeight="1">
      <c r="A283" s="1" t="s">
        <v>731</v>
      </c>
      <c r="B283" s="41" t="s">
        <v>732</v>
      </c>
      <c r="C283" s="41"/>
      <c r="D283" s="41"/>
      <c r="E283" s="41"/>
      <c r="F283" s="41"/>
      <c r="G283" s="41"/>
      <c r="H283" s="2">
        <f>ROUND(H284+H337+H372,2)</f>
        <v>80737.759999999995</v>
      </c>
      <c r="J283" s="30"/>
      <c r="K283" s="30"/>
      <c r="L283" s="15"/>
    </row>
    <row r="284" spans="1:12" ht="20.100000000000001" customHeight="1">
      <c r="A284" s="1" t="s">
        <v>733</v>
      </c>
      <c r="B284" s="41" t="s">
        <v>734</v>
      </c>
      <c r="C284" s="41"/>
      <c r="D284" s="41"/>
      <c r="E284" s="41"/>
      <c r="F284" s="41"/>
      <c r="G284" s="41"/>
      <c r="H284" s="2">
        <f>ROUND(H285+H291+H319+H330,2)</f>
        <v>31098.12</v>
      </c>
      <c r="J284" s="30"/>
      <c r="K284" s="30"/>
      <c r="L284" s="15"/>
    </row>
    <row r="285" spans="1:12" ht="20.100000000000001" customHeight="1">
      <c r="A285" s="1" t="s">
        <v>735</v>
      </c>
      <c r="B285" s="41" t="s">
        <v>736</v>
      </c>
      <c r="C285" s="41"/>
      <c r="D285" s="41"/>
      <c r="E285" s="41"/>
      <c r="F285" s="41"/>
      <c r="G285" s="41"/>
      <c r="H285" s="2">
        <f>ROUND(SUM(H286:H290),2)</f>
        <v>6746.64</v>
      </c>
      <c r="J285" s="30"/>
      <c r="K285" s="30"/>
      <c r="L285" s="15"/>
    </row>
    <row r="286" spans="1:12" ht="16.5">
      <c r="A286" s="3" t="s">
        <v>737</v>
      </c>
      <c r="B286" s="4" t="s">
        <v>738</v>
      </c>
      <c r="C286" s="27" t="s">
        <v>739</v>
      </c>
      <c r="D286" s="4" t="s">
        <v>13</v>
      </c>
      <c r="E286" s="4" t="s">
        <v>87</v>
      </c>
      <c r="F286" s="5">
        <v>156.66</v>
      </c>
      <c r="G286" s="5">
        <v>24.62</v>
      </c>
      <c r="H286" s="28">
        <f>ROUND(ROUND(F286,2)*ROUND(G286,2),2)</f>
        <v>3856.97</v>
      </c>
      <c r="J286" s="29">
        <f t="shared" si="32"/>
        <v>24.62</v>
      </c>
      <c r="K286" s="29">
        <f t="shared" si="33"/>
        <v>3856.97</v>
      </c>
      <c r="L286" s="14">
        <f t="shared" si="34"/>
        <v>0</v>
      </c>
    </row>
    <row r="287" spans="1:12" ht="16.5">
      <c r="A287" s="3" t="s">
        <v>740</v>
      </c>
      <c r="B287" s="4" t="s">
        <v>741</v>
      </c>
      <c r="C287" s="27" t="s">
        <v>742</v>
      </c>
      <c r="D287" s="4" t="s">
        <v>13</v>
      </c>
      <c r="E287" s="4" t="s">
        <v>87</v>
      </c>
      <c r="F287" s="5">
        <v>2.1800000000000002</v>
      </c>
      <c r="G287" s="5">
        <v>12.34</v>
      </c>
      <c r="H287" s="28">
        <f>ROUND(ROUND(F287,2)*ROUND(G287,2),2)</f>
        <v>26.9</v>
      </c>
      <c r="J287" s="29">
        <f t="shared" si="32"/>
        <v>12.34</v>
      </c>
      <c r="K287" s="29">
        <f t="shared" si="33"/>
        <v>26.9</v>
      </c>
      <c r="L287" s="14">
        <f t="shared" si="34"/>
        <v>0</v>
      </c>
    </row>
    <row r="288" spans="1:12" ht="16.5">
      <c r="A288" s="3" t="s">
        <v>743</v>
      </c>
      <c r="B288" s="4" t="s">
        <v>744</v>
      </c>
      <c r="C288" s="27" t="s">
        <v>745</v>
      </c>
      <c r="D288" s="4" t="s">
        <v>13</v>
      </c>
      <c r="E288" s="4" t="s">
        <v>87</v>
      </c>
      <c r="F288" s="5">
        <v>12.4</v>
      </c>
      <c r="G288" s="5">
        <v>18.18</v>
      </c>
      <c r="H288" s="28">
        <f>ROUND(ROUND(F288,2)*ROUND(G288,2),2)</f>
        <v>225.43</v>
      </c>
      <c r="J288" s="29">
        <f t="shared" si="32"/>
        <v>18.18</v>
      </c>
      <c r="K288" s="29">
        <f t="shared" si="33"/>
        <v>225.43</v>
      </c>
      <c r="L288" s="14">
        <f t="shared" si="34"/>
        <v>0</v>
      </c>
    </row>
    <row r="289" spans="1:12" ht="16.5">
      <c r="A289" s="3" t="s">
        <v>746</v>
      </c>
      <c r="B289" s="4" t="s">
        <v>747</v>
      </c>
      <c r="C289" s="27" t="s">
        <v>748</v>
      </c>
      <c r="D289" s="4" t="s">
        <v>13</v>
      </c>
      <c r="E289" s="4" t="s">
        <v>87</v>
      </c>
      <c r="F289" s="5">
        <v>41.03</v>
      </c>
      <c r="G289" s="5">
        <v>19.489999999999998</v>
      </c>
      <c r="H289" s="28">
        <f>ROUND(ROUND(F289,2)*ROUND(G289,2),2)</f>
        <v>799.67</v>
      </c>
      <c r="J289" s="29">
        <f t="shared" si="32"/>
        <v>19.489999999999998</v>
      </c>
      <c r="K289" s="29">
        <f t="shared" si="33"/>
        <v>799.67</v>
      </c>
      <c r="L289" s="14">
        <f t="shared" si="34"/>
        <v>0</v>
      </c>
    </row>
    <row r="290" spans="1:12" ht="16.5">
      <c r="A290" s="3" t="s">
        <v>749</v>
      </c>
      <c r="B290" s="4" t="s">
        <v>750</v>
      </c>
      <c r="C290" s="27" t="s">
        <v>751</v>
      </c>
      <c r="D290" s="4" t="s">
        <v>13</v>
      </c>
      <c r="E290" s="4" t="s">
        <v>87</v>
      </c>
      <c r="F290" s="5">
        <v>60.83</v>
      </c>
      <c r="G290" s="5">
        <v>30.21</v>
      </c>
      <c r="H290" s="28">
        <f>ROUND(ROUND(F290,2)*ROUND(G290,2),2)</f>
        <v>1837.67</v>
      </c>
      <c r="J290" s="29">
        <f t="shared" si="32"/>
        <v>30.21</v>
      </c>
      <c r="K290" s="29">
        <f t="shared" si="33"/>
        <v>1837.67</v>
      </c>
      <c r="L290" s="14">
        <f t="shared" si="34"/>
        <v>0</v>
      </c>
    </row>
    <row r="291" spans="1:12" ht="20.100000000000001" customHeight="1">
      <c r="A291" s="1" t="s">
        <v>752</v>
      </c>
      <c r="B291" s="41" t="s">
        <v>753</v>
      </c>
      <c r="C291" s="41"/>
      <c r="D291" s="41"/>
      <c r="E291" s="41"/>
      <c r="F291" s="41"/>
      <c r="G291" s="41"/>
      <c r="H291" s="2">
        <f>ROUND(SUM(H292:H318),2)</f>
        <v>5197.3500000000004</v>
      </c>
      <c r="J291" s="30"/>
      <c r="K291" s="30"/>
      <c r="L291" s="15"/>
    </row>
    <row r="292" spans="1:12" ht="24.75">
      <c r="A292" s="3" t="s">
        <v>754</v>
      </c>
      <c r="B292" s="4" t="s">
        <v>755</v>
      </c>
      <c r="C292" s="27" t="s">
        <v>756</v>
      </c>
      <c r="D292" s="4" t="s">
        <v>13</v>
      </c>
      <c r="E292" s="4" t="s">
        <v>32</v>
      </c>
      <c r="F292" s="5">
        <v>4</v>
      </c>
      <c r="G292" s="5">
        <v>17.940000000000001</v>
      </c>
      <c r="H292" s="28">
        <f t="shared" ref="H292:H318" si="36">ROUND(ROUND(F292,2)*ROUND(G292,2),2)</f>
        <v>71.760000000000005</v>
      </c>
      <c r="J292" s="29">
        <f t="shared" si="32"/>
        <v>17.940000000000001</v>
      </c>
      <c r="K292" s="29">
        <f t="shared" si="33"/>
        <v>71.760000000000005</v>
      </c>
      <c r="L292" s="14">
        <f t="shared" si="34"/>
        <v>0</v>
      </c>
    </row>
    <row r="293" spans="1:12" ht="33">
      <c r="A293" s="3" t="s">
        <v>757</v>
      </c>
      <c r="B293" s="4" t="s">
        <v>758</v>
      </c>
      <c r="C293" s="27" t="s">
        <v>759</v>
      </c>
      <c r="D293" s="4" t="s">
        <v>24</v>
      </c>
      <c r="E293" s="4" t="s">
        <v>32</v>
      </c>
      <c r="F293" s="5">
        <v>8</v>
      </c>
      <c r="G293" s="5">
        <v>38.020000000000003</v>
      </c>
      <c r="H293" s="28">
        <f t="shared" si="36"/>
        <v>304.16000000000003</v>
      </c>
      <c r="J293" s="29">
        <f t="shared" si="32"/>
        <v>38.020000000000003</v>
      </c>
      <c r="K293" s="29">
        <f t="shared" si="33"/>
        <v>304.16000000000003</v>
      </c>
      <c r="L293" s="14">
        <f t="shared" si="34"/>
        <v>0</v>
      </c>
    </row>
    <row r="294" spans="1:12" ht="33">
      <c r="A294" s="3" t="s">
        <v>760</v>
      </c>
      <c r="B294" s="4" t="s">
        <v>761</v>
      </c>
      <c r="C294" s="27" t="s">
        <v>762</v>
      </c>
      <c r="D294" s="4" t="s">
        <v>24</v>
      </c>
      <c r="E294" s="4" t="s">
        <v>32</v>
      </c>
      <c r="F294" s="5">
        <v>4</v>
      </c>
      <c r="G294" s="5">
        <v>56.02</v>
      </c>
      <c r="H294" s="28">
        <f t="shared" si="36"/>
        <v>224.08</v>
      </c>
      <c r="J294" s="29">
        <f t="shared" si="32"/>
        <v>56.02</v>
      </c>
      <c r="K294" s="29">
        <f t="shared" si="33"/>
        <v>224.08</v>
      </c>
      <c r="L294" s="14">
        <f t="shared" si="34"/>
        <v>0</v>
      </c>
    </row>
    <row r="295" spans="1:12" ht="24.75">
      <c r="A295" s="3" t="s">
        <v>763</v>
      </c>
      <c r="B295" s="4" t="s">
        <v>764</v>
      </c>
      <c r="C295" s="27" t="s">
        <v>765</v>
      </c>
      <c r="D295" s="4" t="s">
        <v>13</v>
      </c>
      <c r="E295" s="4" t="s">
        <v>32</v>
      </c>
      <c r="F295" s="5">
        <v>51</v>
      </c>
      <c r="G295" s="5">
        <v>6.84</v>
      </c>
      <c r="H295" s="28">
        <f t="shared" si="36"/>
        <v>348.84</v>
      </c>
      <c r="J295" s="29">
        <f t="shared" si="32"/>
        <v>6.84</v>
      </c>
      <c r="K295" s="29">
        <f t="shared" si="33"/>
        <v>348.84</v>
      </c>
      <c r="L295" s="14">
        <f t="shared" si="34"/>
        <v>0</v>
      </c>
    </row>
    <row r="296" spans="1:12" ht="24.75">
      <c r="A296" s="3" t="s">
        <v>766</v>
      </c>
      <c r="B296" s="4" t="s">
        <v>767</v>
      </c>
      <c r="C296" s="27" t="s">
        <v>768</v>
      </c>
      <c r="D296" s="4" t="s">
        <v>13</v>
      </c>
      <c r="E296" s="4" t="s">
        <v>32</v>
      </c>
      <c r="F296" s="5">
        <v>10</v>
      </c>
      <c r="G296" s="5">
        <v>4.96</v>
      </c>
      <c r="H296" s="28">
        <f t="shared" si="36"/>
        <v>49.6</v>
      </c>
      <c r="J296" s="29">
        <f t="shared" si="32"/>
        <v>4.96</v>
      </c>
      <c r="K296" s="29">
        <f t="shared" si="33"/>
        <v>49.6</v>
      </c>
      <c r="L296" s="14">
        <f t="shared" si="34"/>
        <v>0</v>
      </c>
    </row>
    <row r="297" spans="1:12" ht="33">
      <c r="A297" s="3" t="s">
        <v>769</v>
      </c>
      <c r="B297" s="4" t="s">
        <v>758</v>
      </c>
      <c r="C297" s="27" t="s">
        <v>759</v>
      </c>
      <c r="D297" s="4" t="s">
        <v>24</v>
      </c>
      <c r="E297" s="4" t="s">
        <v>32</v>
      </c>
      <c r="F297" s="5">
        <v>10</v>
      </c>
      <c r="G297" s="5">
        <v>38.020000000000003</v>
      </c>
      <c r="H297" s="28">
        <f t="shared" si="36"/>
        <v>380.2</v>
      </c>
      <c r="J297" s="29">
        <f t="shared" si="32"/>
        <v>38.020000000000003</v>
      </c>
      <c r="K297" s="29">
        <f t="shared" si="33"/>
        <v>380.2</v>
      </c>
      <c r="L297" s="14">
        <f t="shared" si="34"/>
        <v>0</v>
      </c>
    </row>
    <row r="298" spans="1:12" ht="33">
      <c r="A298" s="3" t="s">
        <v>770</v>
      </c>
      <c r="B298" s="4" t="s">
        <v>761</v>
      </c>
      <c r="C298" s="27" t="s">
        <v>762</v>
      </c>
      <c r="D298" s="4" t="s">
        <v>24</v>
      </c>
      <c r="E298" s="4" t="s">
        <v>32</v>
      </c>
      <c r="F298" s="5">
        <v>8</v>
      </c>
      <c r="G298" s="5">
        <v>56.02</v>
      </c>
      <c r="H298" s="28">
        <f t="shared" si="36"/>
        <v>448.16</v>
      </c>
      <c r="J298" s="29">
        <f t="shared" si="32"/>
        <v>56.02</v>
      </c>
      <c r="K298" s="29">
        <f t="shared" si="33"/>
        <v>448.16</v>
      </c>
      <c r="L298" s="14">
        <f t="shared" si="34"/>
        <v>0</v>
      </c>
    </row>
    <row r="299" spans="1:12" ht="16.5">
      <c r="A299" s="3" t="s">
        <v>771</v>
      </c>
      <c r="B299" s="4" t="s">
        <v>772</v>
      </c>
      <c r="C299" s="27" t="s">
        <v>773</v>
      </c>
      <c r="D299" s="4" t="s">
        <v>13</v>
      </c>
      <c r="E299" s="4" t="s">
        <v>32</v>
      </c>
      <c r="F299" s="5">
        <v>3</v>
      </c>
      <c r="G299" s="5">
        <v>7.48</v>
      </c>
      <c r="H299" s="28">
        <f t="shared" si="36"/>
        <v>22.44</v>
      </c>
      <c r="J299" s="29">
        <f t="shared" si="32"/>
        <v>7.48</v>
      </c>
      <c r="K299" s="29">
        <f t="shared" si="33"/>
        <v>22.44</v>
      </c>
      <c r="L299" s="14">
        <f t="shared" si="34"/>
        <v>0</v>
      </c>
    </row>
    <row r="300" spans="1:12" ht="16.5">
      <c r="A300" s="3" t="s">
        <v>774</v>
      </c>
      <c r="B300" s="4" t="s">
        <v>775</v>
      </c>
      <c r="C300" s="27" t="s">
        <v>776</v>
      </c>
      <c r="D300" s="4" t="s">
        <v>13</v>
      </c>
      <c r="E300" s="4" t="s">
        <v>32</v>
      </c>
      <c r="F300" s="5">
        <v>2</v>
      </c>
      <c r="G300" s="5">
        <v>21.69</v>
      </c>
      <c r="H300" s="28">
        <f t="shared" si="36"/>
        <v>43.38</v>
      </c>
      <c r="J300" s="29">
        <f t="shared" si="32"/>
        <v>21.69</v>
      </c>
      <c r="K300" s="29">
        <f t="shared" si="33"/>
        <v>43.38</v>
      </c>
      <c r="L300" s="14">
        <f t="shared" si="34"/>
        <v>0</v>
      </c>
    </row>
    <row r="301" spans="1:12" ht="16.5">
      <c r="A301" s="3" t="s">
        <v>777</v>
      </c>
      <c r="B301" s="4" t="s">
        <v>778</v>
      </c>
      <c r="C301" s="27" t="s">
        <v>779</v>
      </c>
      <c r="D301" s="4" t="s">
        <v>13</v>
      </c>
      <c r="E301" s="4" t="s">
        <v>32</v>
      </c>
      <c r="F301" s="5">
        <v>2</v>
      </c>
      <c r="G301" s="5">
        <v>8.93</v>
      </c>
      <c r="H301" s="28">
        <f t="shared" si="36"/>
        <v>17.86</v>
      </c>
      <c r="J301" s="29">
        <f t="shared" si="32"/>
        <v>8.93</v>
      </c>
      <c r="K301" s="29">
        <f t="shared" si="33"/>
        <v>17.86</v>
      </c>
      <c r="L301" s="14">
        <f t="shared" si="34"/>
        <v>0</v>
      </c>
    </row>
    <row r="302" spans="1:12" ht="16.5">
      <c r="A302" s="3" t="s">
        <v>780</v>
      </c>
      <c r="B302" s="4" t="s">
        <v>781</v>
      </c>
      <c r="C302" s="27" t="s">
        <v>782</v>
      </c>
      <c r="D302" s="4" t="s">
        <v>13</v>
      </c>
      <c r="E302" s="4" t="s">
        <v>32</v>
      </c>
      <c r="F302" s="5">
        <v>12</v>
      </c>
      <c r="G302" s="5">
        <v>14.64</v>
      </c>
      <c r="H302" s="28">
        <f t="shared" si="36"/>
        <v>175.68</v>
      </c>
      <c r="J302" s="29">
        <f t="shared" si="32"/>
        <v>14.64</v>
      </c>
      <c r="K302" s="29">
        <f t="shared" si="33"/>
        <v>175.68</v>
      </c>
      <c r="L302" s="14">
        <f t="shared" si="34"/>
        <v>0</v>
      </c>
    </row>
    <row r="303" spans="1:12" ht="16.5">
      <c r="A303" s="3" t="s">
        <v>783</v>
      </c>
      <c r="B303" s="4" t="s">
        <v>784</v>
      </c>
      <c r="C303" s="27" t="s">
        <v>785</v>
      </c>
      <c r="D303" s="4" t="s">
        <v>13</v>
      </c>
      <c r="E303" s="4" t="s">
        <v>32</v>
      </c>
      <c r="F303" s="5">
        <v>3</v>
      </c>
      <c r="G303" s="5">
        <v>17.16</v>
      </c>
      <c r="H303" s="28">
        <f t="shared" si="36"/>
        <v>51.48</v>
      </c>
      <c r="J303" s="29">
        <f t="shared" si="32"/>
        <v>17.16</v>
      </c>
      <c r="K303" s="29">
        <f t="shared" si="33"/>
        <v>51.48</v>
      </c>
      <c r="L303" s="14">
        <f t="shared" si="34"/>
        <v>0</v>
      </c>
    </row>
    <row r="304" spans="1:12" ht="16.5">
      <c r="A304" s="3" t="s">
        <v>786</v>
      </c>
      <c r="B304" s="4" t="s">
        <v>787</v>
      </c>
      <c r="C304" s="27" t="s">
        <v>788</v>
      </c>
      <c r="D304" s="4" t="s">
        <v>13</v>
      </c>
      <c r="E304" s="4" t="s">
        <v>32</v>
      </c>
      <c r="F304" s="5">
        <v>2</v>
      </c>
      <c r="G304" s="5">
        <v>12.12</v>
      </c>
      <c r="H304" s="28">
        <f t="shared" si="36"/>
        <v>24.24</v>
      </c>
      <c r="J304" s="29">
        <f t="shared" si="32"/>
        <v>12.12</v>
      </c>
      <c r="K304" s="29">
        <f t="shared" si="33"/>
        <v>24.24</v>
      </c>
      <c r="L304" s="14">
        <f t="shared" si="34"/>
        <v>0</v>
      </c>
    </row>
    <row r="305" spans="1:12" ht="24.75">
      <c r="A305" s="3" t="s">
        <v>789</v>
      </c>
      <c r="B305" s="4" t="s">
        <v>790</v>
      </c>
      <c r="C305" s="27" t="s">
        <v>791</v>
      </c>
      <c r="D305" s="4" t="s">
        <v>13</v>
      </c>
      <c r="E305" s="4" t="s">
        <v>32</v>
      </c>
      <c r="F305" s="5">
        <v>25</v>
      </c>
      <c r="G305" s="5">
        <v>12.53</v>
      </c>
      <c r="H305" s="28">
        <f t="shared" si="36"/>
        <v>313.25</v>
      </c>
      <c r="J305" s="29">
        <f t="shared" si="32"/>
        <v>12.53</v>
      </c>
      <c r="K305" s="29">
        <f t="shared" si="33"/>
        <v>313.25</v>
      </c>
      <c r="L305" s="14">
        <f t="shared" si="34"/>
        <v>0</v>
      </c>
    </row>
    <row r="306" spans="1:12" ht="16.5">
      <c r="A306" s="3" t="s">
        <v>792</v>
      </c>
      <c r="B306" s="4" t="s">
        <v>793</v>
      </c>
      <c r="C306" s="27" t="s">
        <v>794</v>
      </c>
      <c r="D306" s="4" t="s">
        <v>13</v>
      </c>
      <c r="E306" s="4" t="s">
        <v>32</v>
      </c>
      <c r="F306" s="5">
        <v>75</v>
      </c>
      <c r="G306" s="5">
        <v>5.49</v>
      </c>
      <c r="H306" s="28">
        <f t="shared" si="36"/>
        <v>411.75</v>
      </c>
      <c r="J306" s="29">
        <f t="shared" si="32"/>
        <v>5.49</v>
      </c>
      <c r="K306" s="29">
        <f t="shared" si="33"/>
        <v>411.75</v>
      </c>
      <c r="L306" s="14">
        <f t="shared" si="34"/>
        <v>0</v>
      </c>
    </row>
    <row r="307" spans="1:12" ht="16.5">
      <c r="A307" s="3" t="s">
        <v>795</v>
      </c>
      <c r="B307" s="4" t="s">
        <v>796</v>
      </c>
      <c r="C307" s="27" t="s">
        <v>797</v>
      </c>
      <c r="D307" s="4" t="s">
        <v>13</v>
      </c>
      <c r="E307" s="4" t="s">
        <v>32</v>
      </c>
      <c r="F307" s="5">
        <v>10</v>
      </c>
      <c r="G307" s="5">
        <v>12.32</v>
      </c>
      <c r="H307" s="28">
        <f t="shared" si="36"/>
        <v>123.2</v>
      </c>
      <c r="J307" s="29">
        <f t="shared" si="32"/>
        <v>12.32</v>
      </c>
      <c r="K307" s="29">
        <f t="shared" si="33"/>
        <v>123.2</v>
      </c>
      <c r="L307" s="14">
        <f t="shared" si="34"/>
        <v>0</v>
      </c>
    </row>
    <row r="308" spans="1:12" ht="16.5">
      <c r="A308" s="3" t="s">
        <v>798</v>
      </c>
      <c r="B308" s="4" t="s">
        <v>799</v>
      </c>
      <c r="C308" s="27" t="s">
        <v>800</v>
      </c>
      <c r="D308" s="4" t="s">
        <v>13</v>
      </c>
      <c r="E308" s="4" t="s">
        <v>32</v>
      </c>
      <c r="F308" s="5">
        <v>14</v>
      </c>
      <c r="G308" s="5">
        <v>13.72</v>
      </c>
      <c r="H308" s="28">
        <f t="shared" si="36"/>
        <v>192.08</v>
      </c>
      <c r="J308" s="29">
        <f t="shared" si="32"/>
        <v>13.72</v>
      </c>
      <c r="K308" s="29">
        <f t="shared" si="33"/>
        <v>192.08</v>
      </c>
      <c r="L308" s="14">
        <f t="shared" si="34"/>
        <v>0</v>
      </c>
    </row>
    <row r="309" spans="1:12" ht="16.5">
      <c r="A309" s="3" t="s">
        <v>801</v>
      </c>
      <c r="B309" s="4" t="s">
        <v>802</v>
      </c>
      <c r="C309" s="27" t="s">
        <v>803</v>
      </c>
      <c r="D309" s="4" t="s">
        <v>13</v>
      </c>
      <c r="E309" s="4" t="s">
        <v>32</v>
      </c>
      <c r="F309" s="5">
        <v>14</v>
      </c>
      <c r="G309" s="5">
        <v>35.54</v>
      </c>
      <c r="H309" s="28">
        <f t="shared" si="36"/>
        <v>497.56</v>
      </c>
      <c r="J309" s="29">
        <f t="shared" si="32"/>
        <v>35.54</v>
      </c>
      <c r="K309" s="29">
        <f t="shared" si="33"/>
        <v>497.56</v>
      </c>
      <c r="L309" s="14">
        <f t="shared" si="34"/>
        <v>0</v>
      </c>
    </row>
    <row r="310" spans="1:12" ht="16.5">
      <c r="A310" s="3" t="s">
        <v>804</v>
      </c>
      <c r="B310" s="4" t="s">
        <v>805</v>
      </c>
      <c r="C310" s="27" t="s">
        <v>806</v>
      </c>
      <c r="D310" s="4" t="s">
        <v>13</v>
      </c>
      <c r="E310" s="4" t="s">
        <v>32</v>
      </c>
      <c r="F310" s="5">
        <v>3</v>
      </c>
      <c r="G310" s="5">
        <v>7.35</v>
      </c>
      <c r="H310" s="28">
        <f t="shared" si="36"/>
        <v>22.05</v>
      </c>
      <c r="J310" s="29">
        <f t="shared" si="32"/>
        <v>7.35</v>
      </c>
      <c r="K310" s="29">
        <f t="shared" si="33"/>
        <v>22.05</v>
      </c>
      <c r="L310" s="14">
        <f t="shared" si="34"/>
        <v>0</v>
      </c>
    </row>
    <row r="311" spans="1:12" ht="24.75">
      <c r="A311" s="3" t="s">
        <v>807</v>
      </c>
      <c r="B311" s="4" t="s">
        <v>808</v>
      </c>
      <c r="C311" s="27" t="s">
        <v>809</v>
      </c>
      <c r="D311" s="4" t="s">
        <v>13</v>
      </c>
      <c r="E311" s="4" t="s">
        <v>32</v>
      </c>
      <c r="F311" s="5">
        <v>2</v>
      </c>
      <c r="G311" s="5">
        <v>8.89</v>
      </c>
      <c r="H311" s="28">
        <f t="shared" si="36"/>
        <v>17.78</v>
      </c>
      <c r="J311" s="29">
        <f t="shared" si="32"/>
        <v>8.89</v>
      </c>
      <c r="K311" s="29">
        <f t="shared" si="33"/>
        <v>17.78</v>
      </c>
      <c r="L311" s="14">
        <f t="shared" si="34"/>
        <v>0</v>
      </c>
    </row>
    <row r="312" spans="1:12" ht="24.75">
      <c r="A312" s="3" t="s">
        <v>810</v>
      </c>
      <c r="B312" s="4" t="s">
        <v>811</v>
      </c>
      <c r="C312" s="27" t="s">
        <v>812</v>
      </c>
      <c r="D312" s="4" t="s">
        <v>13</v>
      </c>
      <c r="E312" s="4" t="s">
        <v>32</v>
      </c>
      <c r="F312" s="5">
        <v>12</v>
      </c>
      <c r="G312" s="5">
        <v>23.09</v>
      </c>
      <c r="H312" s="28">
        <f t="shared" si="36"/>
        <v>277.08</v>
      </c>
      <c r="J312" s="29">
        <f t="shared" si="32"/>
        <v>23.09</v>
      </c>
      <c r="K312" s="29">
        <f t="shared" si="33"/>
        <v>277.08</v>
      </c>
      <c r="L312" s="14">
        <f t="shared" si="34"/>
        <v>0</v>
      </c>
    </row>
    <row r="313" spans="1:12" ht="16.5">
      <c r="A313" s="3" t="s">
        <v>813</v>
      </c>
      <c r="B313" s="4" t="s">
        <v>814</v>
      </c>
      <c r="C313" s="27" t="s">
        <v>815</v>
      </c>
      <c r="D313" s="4" t="s">
        <v>13</v>
      </c>
      <c r="E313" s="4" t="s">
        <v>32</v>
      </c>
      <c r="F313" s="5">
        <v>16</v>
      </c>
      <c r="G313" s="5">
        <v>13.72</v>
      </c>
      <c r="H313" s="28">
        <f t="shared" si="36"/>
        <v>219.52</v>
      </c>
      <c r="J313" s="29">
        <f t="shared" si="32"/>
        <v>13.72</v>
      </c>
      <c r="K313" s="29">
        <f t="shared" si="33"/>
        <v>219.52</v>
      </c>
      <c r="L313" s="14">
        <f t="shared" si="34"/>
        <v>0</v>
      </c>
    </row>
    <row r="314" spans="1:12" ht="16.5">
      <c r="A314" s="3" t="s">
        <v>816</v>
      </c>
      <c r="B314" s="4" t="s">
        <v>817</v>
      </c>
      <c r="C314" s="27" t="s">
        <v>818</v>
      </c>
      <c r="D314" s="4" t="s">
        <v>13</v>
      </c>
      <c r="E314" s="4" t="s">
        <v>32</v>
      </c>
      <c r="F314" s="5">
        <v>1</v>
      </c>
      <c r="G314" s="5">
        <v>18.559999999999999</v>
      </c>
      <c r="H314" s="28">
        <f t="shared" si="36"/>
        <v>18.559999999999999</v>
      </c>
      <c r="J314" s="29">
        <f t="shared" si="32"/>
        <v>18.559999999999999</v>
      </c>
      <c r="K314" s="29">
        <f t="shared" si="33"/>
        <v>18.559999999999999</v>
      </c>
      <c r="L314" s="14">
        <f t="shared" si="34"/>
        <v>0</v>
      </c>
    </row>
    <row r="315" spans="1:12" ht="16.5">
      <c r="A315" s="3" t="s">
        <v>819</v>
      </c>
      <c r="B315" s="4" t="s">
        <v>820</v>
      </c>
      <c r="C315" s="27" t="s">
        <v>821</v>
      </c>
      <c r="D315" s="4" t="s">
        <v>13</v>
      </c>
      <c r="E315" s="4" t="s">
        <v>32</v>
      </c>
      <c r="F315" s="5">
        <v>8</v>
      </c>
      <c r="G315" s="5">
        <v>21.18</v>
      </c>
      <c r="H315" s="28">
        <f t="shared" si="36"/>
        <v>169.44</v>
      </c>
      <c r="J315" s="29">
        <f t="shared" si="32"/>
        <v>21.18</v>
      </c>
      <c r="K315" s="29">
        <f t="shared" si="33"/>
        <v>169.44</v>
      </c>
      <c r="L315" s="14">
        <f t="shared" si="34"/>
        <v>0</v>
      </c>
    </row>
    <row r="316" spans="1:12" ht="16.5">
      <c r="A316" s="3" t="s">
        <v>822</v>
      </c>
      <c r="B316" s="4" t="s">
        <v>823</v>
      </c>
      <c r="C316" s="27" t="s">
        <v>824</v>
      </c>
      <c r="D316" s="4" t="s">
        <v>13</v>
      </c>
      <c r="E316" s="4" t="s">
        <v>32</v>
      </c>
      <c r="F316" s="5">
        <v>17</v>
      </c>
      <c r="G316" s="5">
        <v>41.68</v>
      </c>
      <c r="H316" s="28">
        <f t="shared" si="36"/>
        <v>708.56</v>
      </c>
      <c r="J316" s="29">
        <f t="shared" si="32"/>
        <v>41.68</v>
      </c>
      <c r="K316" s="29">
        <f t="shared" si="33"/>
        <v>708.56</v>
      </c>
      <c r="L316" s="14">
        <f t="shared" si="34"/>
        <v>0</v>
      </c>
    </row>
    <row r="317" spans="1:12" ht="16.5">
      <c r="A317" s="3" t="s">
        <v>825</v>
      </c>
      <c r="B317" s="4" t="s">
        <v>826</v>
      </c>
      <c r="C317" s="27" t="s">
        <v>827</v>
      </c>
      <c r="D317" s="4" t="s">
        <v>13</v>
      </c>
      <c r="E317" s="4" t="s">
        <v>32</v>
      </c>
      <c r="F317" s="5">
        <v>2</v>
      </c>
      <c r="G317" s="5">
        <v>13.19</v>
      </c>
      <c r="H317" s="28">
        <f t="shared" si="36"/>
        <v>26.38</v>
      </c>
      <c r="J317" s="29">
        <f t="shared" si="32"/>
        <v>13.19</v>
      </c>
      <c r="K317" s="29">
        <f t="shared" si="33"/>
        <v>26.38</v>
      </c>
      <c r="L317" s="14">
        <f t="shared" si="34"/>
        <v>0</v>
      </c>
    </row>
    <row r="318" spans="1:12" ht="16.5">
      <c r="A318" s="3" t="s">
        <v>828</v>
      </c>
      <c r="B318" s="4" t="s">
        <v>829</v>
      </c>
      <c r="C318" s="27" t="s">
        <v>830</v>
      </c>
      <c r="D318" s="4" t="s">
        <v>13</v>
      </c>
      <c r="E318" s="4" t="s">
        <v>32</v>
      </c>
      <c r="F318" s="5">
        <v>2</v>
      </c>
      <c r="G318" s="5">
        <v>19.13</v>
      </c>
      <c r="H318" s="28">
        <f t="shared" si="36"/>
        <v>38.26</v>
      </c>
      <c r="J318" s="29">
        <f t="shared" si="32"/>
        <v>19.13</v>
      </c>
      <c r="K318" s="29">
        <f t="shared" si="33"/>
        <v>38.26</v>
      </c>
      <c r="L318" s="14">
        <f t="shared" si="34"/>
        <v>0</v>
      </c>
    </row>
    <row r="319" spans="1:12" ht="20.100000000000001" customHeight="1">
      <c r="A319" s="1" t="s">
        <v>831</v>
      </c>
      <c r="B319" s="41" t="s">
        <v>832</v>
      </c>
      <c r="C319" s="41"/>
      <c r="D319" s="41"/>
      <c r="E319" s="41"/>
      <c r="F319" s="41"/>
      <c r="G319" s="41"/>
      <c r="H319" s="2">
        <f>ROUND(SUM(H320:H329),2)</f>
        <v>3606.18</v>
      </c>
      <c r="J319" s="30"/>
      <c r="K319" s="30"/>
      <c r="L319" s="15"/>
    </row>
    <row r="320" spans="1:12" ht="16.5">
      <c r="A320" s="3" t="s">
        <v>833</v>
      </c>
      <c r="B320" s="4" t="s">
        <v>834</v>
      </c>
      <c r="C320" s="27" t="s">
        <v>835</v>
      </c>
      <c r="D320" s="4" t="s">
        <v>13</v>
      </c>
      <c r="E320" s="4" t="s">
        <v>32</v>
      </c>
      <c r="F320" s="5">
        <v>3</v>
      </c>
      <c r="G320" s="5">
        <v>63.66</v>
      </c>
      <c r="H320" s="28">
        <f t="shared" ref="H320:H329" si="37">ROUND(ROUND(F320,2)*ROUND(G320,2),2)</f>
        <v>190.98</v>
      </c>
      <c r="J320" s="29">
        <f t="shared" si="32"/>
        <v>63.66</v>
      </c>
      <c r="K320" s="29">
        <f t="shared" si="33"/>
        <v>190.98</v>
      </c>
      <c r="L320" s="14">
        <f t="shared" si="34"/>
        <v>0</v>
      </c>
    </row>
    <row r="321" spans="1:12" ht="16.5">
      <c r="A321" s="3" t="s">
        <v>836</v>
      </c>
      <c r="B321" s="4" t="s">
        <v>837</v>
      </c>
      <c r="C321" s="27" t="s">
        <v>838</v>
      </c>
      <c r="D321" s="4" t="s">
        <v>13</v>
      </c>
      <c r="E321" s="4" t="s">
        <v>32</v>
      </c>
      <c r="F321" s="5">
        <v>1</v>
      </c>
      <c r="G321" s="5">
        <v>86.75</v>
      </c>
      <c r="H321" s="28">
        <f t="shared" si="37"/>
        <v>86.75</v>
      </c>
      <c r="J321" s="29">
        <f t="shared" si="32"/>
        <v>86.75</v>
      </c>
      <c r="K321" s="29">
        <f t="shared" si="33"/>
        <v>86.75</v>
      </c>
      <c r="L321" s="14">
        <f t="shared" si="34"/>
        <v>0</v>
      </c>
    </row>
    <row r="322" spans="1:12" ht="16.5">
      <c r="A322" s="3" t="s">
        <v>839</v>
      </c>
      <c r="B322" s="4" t="s">
        <v>840</v>
      </c>
      <c r="C322" s="27" t="s">
        <v>841</v>
      </c>
      <c r="D322" s="4" t="s">
        <v>13</v>
      </c>
      <c r="E322" s="4" t="s">
        <v>32</v>
      </c>
      <c r="F322" s="5">
        <v>13</v>
      </c>
      <c r="G322" s="5">
        <v>41.24</v>
      </c>
      <c r="H322" s="28">
        <f t="shared" si="37"/>
        <v>536.12</v>
      </c>
      <c r="J322" s="29">
        <f t="shared" si="32"/>
        <v>41.24</v>
      </c>
      <c r="K322" s="29">
        <f t="shared" si="33"/>
        <v>536.12</v>
      </c>
      <c r="L322" s="14">
        <f t="shared" si="34"/>
        <v>0</v>
      </c>
    </row>
    <row r="323" spans="1:12" ht="16.5">
      <c r="A323" s="3" t="s">
        <v>842</v>
      </c>
      <c r="B323" s="4" t="s">
        <v>843</v>
      </c>
      <c r="C323" s="27" t="s">
        <v>844</v>
      </c>
      <c r="D323" s="4" t="s">
        <v>13</v>
      </c>
      <c r="E323" s="4" t="s">
        <v>32</v>
      </c>
      <c r="F323" s="5">
        <v>3</v>
      </c>
      <c r="G323" s="5">
        <v>34.29</v>
      </c>
      <c r="H323" s="28">
        <f t="shared" si="37"/>
        <v>102.87</v>
      </c>
      <c r="J323" s="29">
        <f t="shared" si="32"/>
        <v>34.29</v>
      </c>
      <c r="K323" s="29">
        <f t="shared" si="33"/>
        <v>102.87</v>
      </c>
      <c r="L323" s="14">
        <f t="shared" si="34"/>
        <v>0</v>
      </c>
    </row>
    <row r="324" spans="1:12" ht="16.5">
      <c r="A324" s="3" t="s">
        <v>845</v>
      </c>
      <c r="B324" s="4" t="s">
        <v>846</v>
      </c>
      <c r="C324" s="27" t="s">
        <v>847</v>
      </c>
      <c r="D324" s="4" t="s">
        <v>13</v>
      </c>
      <c r="E324" s="4" t="s">
        <v>32</v>
      </c>
      <c r="F324" s="5">
        <v>2</v>
      </c>
      <c r="G324" s="5">
        <v>85.98</v>
      </c>
      <c r="H324" s="28">
        <f t="shared" si="37"/>
        <v>171.96</v>
      </c>
      <c r="J324" s="29">
        <f t="shared" si="32"/>
        <v>85.98</v>
      </c>
      <c r="K324" s="29">
        <f t="shared" si="33"/>
        <v>171.96</v>
      </c>
      <c r="L324" s="14">
        <f t="shared" si="34"/>
        <v>0</v>
      </c>
    </row>
    <row r="325" spans="1:12" ht="16.5">
      <c r="A325" s="3" t="s">
        <v>848</v>
      </c>
      <c r="B325" s="4" t="s">
        <v>849</v>
      </c>
      <c r="C325" s="27" t="s">
        <v>850</v>
      </c>
      <c r="D325" s="4" t="s">
        <v>13</v>
      </c>
      <c r="E325" s="4" t="s">
        <v>32</v>
      </c>
      <c r="F325" s="5">
        <v>4</v>
      </c>
      <c r="G325" s="5">
        <v>154.21</v>
      </c>
      <c r="H325" s="28">
        <f t="shared" si="37"/>
        <v>616.84</v>
      </c>
      <c r="J325" s="29">
        <f t="shared" si="32"/>
        <v>154.21</v>
      </c>
      <c r="K325" s="29">
        <f t="shared" si="33"/>
        <v>616.84</v>
      </c>
      <c r="L325" s="14">
        <f t="shared" si="34"/>
        <v>0</v>
      </c>
    </row>
    <row r="326" spans="1:12" ht="16.5">
      <c r="A326" s="3" t="s">
        <v>851</v>
      </c>
      <c r="B326" s="4" t="s">
        <v>852</v>
      </c>
      <c r="C326" s="27" t="s">
        <v>853</v>
      </c>
      <c r="D326" s="4" t="s">
        <v>13</v>
      </c>
      <c r="E326" s="4" t="s">
        <v>32</v>
      </c>
      <c r="F326" s="5">
        <v>4</v>
      </c>
      <c r="G326" s="5">
        <v>234.11</v>
      </c>
      <c r="H326" s="28">
        <f t="shared" si="37"/>
        <v>936.44</v>
      </c>
      <c r="J326" s="29">
        <f t="shared" si="32"/>
        <v>234.11</v>
      </c>
      <c r="K326" s="29">
        <f t="shared" si="33"/>
        <v>936.44</v>
      </c>
      <c r="L326" s="14">
        <f t="shared" si="34"/>
        <v>0</v>
      </c>
    </row>
    <row r="327" spans="1:12" ht="16.5">
      <c r="A327" s="3" t="s">
        <v>854</v>
      </c>
      <c r="B327" s="4" t="s">
        <v>855</v>
      </c>
      <c r="C327" s="27" t="s">
        <v>856</v>
      </c>
      <c r="D327" s="4" t="s">
        <v>13</v>
      </c>
      <c r="E327" s="4" t="s">
        <v>32</v>
      </c>
      <c r="F327" s="5">
        <v>8</v>
      </c>
      <c r="G327" s="5">
        <v>63.71</v>
      </c>
      <c r="H327" s="28">
        <f t="shared" si="37"/>
        <v>509.68</v>
      </c>
      <c r="J327" s="29">
        <f t="shared" si="32"/>
        <v>63.71</v>
      </c>
      <c r="K327" s="29">
        <f t="shared" si="33"/>
        <v>509.68</v>
      </c>
      <c r="L327" s="14">
        <f t="shared" si="34"/>
        <v>0</v>
      </c>
    </row>
    <row r="328" spans="1:12" ht="16.5">
      <c r="A328" s="3" t="s">
        <v>857</v>
      </c>
      <c r="B328" s="4" t="s">
        <v>858</v>
      </c>
      <c r="C328" s="27" t="s">
        <v>859</v>
      </c>
      <c r="D328" s="4" t="s">
        <v>13</v>
      </c>
      <c r="E328" s="4" t="s">
        <v>32</v>
      </c>
      <c r="F328" s="5">
        <v>2</v>
      </c>
      <c r="G328" s="5">
        <v>67.95</v>
      </c>
      <c r="H328" s="28">
        <f t="shared" si="37"/>
        <v>135.9</v>
      </c>
      <c r="J328" s="29">
        <f t="shared" si="32"/>
        <v>67.95</v>
      </c>
      <c r="K328" s="29">
        <f t="shared" si="33"/>
        <v>135.9</v>
      </c>
      <c r="L328" s="14">
        <f t="shared" si="34"/>
        <v>0</v>
      </c>
    </row>
    <row r="329" spans="1:12" ht="16.5">
      <c r="A329" s="3" t="s">
        <v>860</v>
      </c>
      <c r="B329" s="4" t="s">
        <v>861</v>
      </c>
      <c r="C329" s="27" t="s">
        <v>862</v>
      </c>
      <c r="D329" s="4" t="s">
        <v>24</v>
      </c>
      <c r="E329" s="4" t="s">
        <v>32</v>
      </c>
      <c r="F329" s="5">
        <v>1</v>
      </c>
      <c r="G329" s="5">
        <v>318.64</v>
      </c>
      <c r="H329" s="28">
        <f t="shared" si="37"/>
        <v>318.64</v>
      </c>
      <c r="J329" s="29">
        <f t="shared" si="32"/>
        <v>318.64</v>
      </c>
      <c r="K329" s="29">
        <f t="shared" si="33"/>
        <v>318.64</v>
      </c>
      <c r="L329" s="14">
        <f t="shared" si="34"/>
        <v>0</v>
      </c>
    </row>
    <row r="330" spans="1:12" ht="20.100000000000001" customHeight="1">
      <c r="A330" s="1" t="s">
        <v>863</v>
      </c>
      <c r="B330" s="41" t="s">
        <v>864</v>
      </c>
      <c r="C330" s="41"/>
      <c r="D330" s="41"/>
      <c r="E330" s="41"/>
      <c r="F330" s="41"/>
      <c r="G330" s="41"/>
      <c r="H330" s="2">
        <f>ROUND(SUM(H331:H336),2)</f>
        <v>15547.95</v>
      </c>
      <c r="J330" s="30"/>
      <c r="K330" s="30"/>
      <c r="L330" s="15"/>
    </row>
    <row r="331" spans="1:12" ht="16.5">
      <c r="A331" s="3" t="s">
        <v>865</v>
      </c>
      <c r="B331" s="4" t="s">
        <v>866</v>
      </c>
      <c r="C331" s="27" t="s">
        <v>867</v>
      </c>
      <c r="D331" s="4" t="s">
        <v>13</v>
      </c>
      <c r="E331" s="4" t="s">
        <v>32</v>
      </c>
      <c r="F331" s="5">
        <v>2</v>
      </c>
      <c r="G331" s="5">
        <v>815.99</v>
      </c>
      <c r="H331" s="28">
        <f t="shared" ref="H331:H336" si="38">ROUND(ROUND(F331,2)*ROUND(G331,2),2)</f>
        <v>1631.98</v>
      </c>
      <c r="J331" s="29">
        <f t="shared" si="32"/>
        <v>815.99</v>
      </c>
      <c r="K331" s="29">
        <f t="shared" si="33"/>
        <v>1631.98</v>
      </c>
      <c r="L331" s="14">
        <f t="shared" si="34"/>
        <v>0</v>
      </c>
    </row>
    <row r="332" spans="1:12" ht="16.5">
      <c r="A332" s="3" t="s">
        <v>868</v>
      </c>
      <c r="B332" s="4" t="s">
        <v>869</v>
      </c>
      <c r="C332" s="27" t="s">
        <v>870</v>
      </c>
      <c r="D332" s="4" t="s">
        <v>13</v>
      </c>
      <c r="E332" s="4" t="s">
        <v>32</v>
      </c>
      <c r="F332" s="5">
        <v>4</v>
      </c>
      <c r="G332" s="5">
        <v>3153.62</v>
      </c>
      <c r="H332" s="28">
        <f t="shared" si="38"/>
        <v>12614.48</v>
      </c>
      <c r="J332" s="29">
        <f t="shared" ref="J332:J394" si="39">G332-G332*$J$4</f>
        <v>3153.62</v>
      </c>
      <c r="K332" s="29">
        <f t="shared" ref="K332:K394" si="40">ROUND(J332*F332,2)</f>
        <v>12614.48</v>
      </c>
      <c r="L332" s="14">
        <f t="shared" ref="L332:L394" si="41">1-J332/G332</f>
        <v>0</v>
      </c>
    </row>
    <row r="333" spans="1:12" ht="16.5">
      <c r="A333" s="3" t="s">
        <v>871</v>
      </c>
      <c r="B333" s="4" t="s">
        <v>872</v>
      </c>
      <c r="C333" s="27" t="s">
        <v>873</v>
      </c>
      <c r="D333" s="4" t="s">
        <v>13</v>
      </c>
      <c r="E333" s="4" t="s">
        <v>32</v>
      </c>
      <c r="F333" s="5">
        <v>1</v>
      </c>
      <c r="G333" s="5">
        <v>86.34</v>
      </c>
      <c r="H333" s="28">
        <f t="shared" si="38"/>
        <v>86.34</v>
      </c>
      <c r="J333" s="29">
        <f t="shared" si="39"/>
        <v>86.34</v>
      </c>
      <c r="K333" s="29">
        <f t="shared" si="40"/>
        <v>86.34</v>
      </c>
      <c r="L333" s="14">
        <f t="shared" si="41"/>
        <v>0</v>
      </c>
    </row>
    <row r="334" spans="1:12" ht="16.5">
      <c r="A334" s="3" t="s">
        <v>874</v>
      </c>
      <c r="B334" s="4" t="s">
        <v>875</v>
      </c>
      <c r="C334" s="27" t="s">
        <v>876</v>
      </c>
      <c r="D334" s="4" t="s">
        <v>24</v>
      </c>
      <c r="E334" s="4" t="s">
        <v>32</v>
      </c>
      <c r="F334" s="5">
        <v>1</v>
      </c>
      <c r="G334" s="5">
        <v>704.67</v>
      </c>
      <c r="H334" s="28">
        <f t="shared" si="38"/>
        <v>704.67</v>
      </c>
      <c r="J334" s="29">
        <f t="shared" si="39"/>
        <v>704.67</v>
      </c>
      <c r="K334" s="29">
        <f t="shared" si="40"/>
        <v>704.67</v>
      </c>
      <c r="L334" s="14">
        <f t="shared" si="41"/>
        <v>0</v>
      </c>
    </row>
    <row r="335" spans="1:12" ht="16.5">
      <c r="A335" s="3" t="s">
        <v>877</v>
      </c>
      <c r="B335" s="4" t="s">
        <v>878</v>
      </c>
      <c r="C335" s="27" t="s">
        <v>879</v>
      </c>
      <c r="D335" s="4" t="s">
        <v>13</v>
      </c>
      <c r="E335" s="4" t="s">
        <v>32</v>
      </c>
      <c r="F335" s="5">
        <v>2</v>
      </c>
      <c r="G335" s="5">
        <v>196.98</v>
      </c>
      <c r="H335" s="28">
        <f t="shared" si="38"/>
        <v>393.96</v>
      </c>
      <c r="J335" s="29">
        <f t="shared" si="39"/>
        <v>196.98</v>
      </c>
      <c r="K335" s="29">
        <f t="shared" si="40"/>
        <v>393.96</v>
      </c>
      <c r="L335" s="14">
        <f t="shared" si="41"/>
        <v>0</v>
      </c>
    </row>
    <row r="336" spans="1:12" ht="16.5">
      <c r="A336" s="3" t="s">
        <v>880</v>
      </c>
      <c r="B336" s="4" t="s">
        <v>881</v>
      </c>
      <c r="C336" s="27" t="s">
        <v>882</v>
      </c>
      <c r="D336" s="4" t="s">
        <v>13</v>
      </c>
      <c r="E336" s="4" t="s">
        <v>32</v>
      </c>
      <c r="F336" s="5">
        <v>3</v>
      </c>
      <c r="G336" s="5">
        <v>38.840000000000003</v>
      </c>
      <c r="H336" s="28">
        <f t="shared" si="38"/>
        <v>116.52</v>
      </c>
      <c r="J336" s="29">
        <f t="shared" si="39"/>
        <v>38.840000000000003</v>
      </c>
      <c r="K336" s="29">
        <f t="shared" si="40"/>
        <v>116.52</v>
      </c>
      <c r="L336" s="14">
        <f t="shared" si="41"/>
        <v>0</v>
      </c>
    </row>
    <row r="337" spans="1:12" ht="20.100000000000001" customHeight="1">
      <c r="A337" s="1" t="s">
        <v>883</v>
      </c>
      <c r="B337" s="41" t="s">
        <v>884</v>
      </c>
      <c r="C337" s="41"/>
      <c r="D337" s="41"/>
      <c r="E337" s="41"/>
      <c r="F337" s="41"/>
      <c r="G337" s="41"/>
      <c r="H337" s="2">
        <f>ROUND(H338+H345+H368,2)</f>
        <v>20679.54</v>
      </c>
      <c r="J337" s="30"/>
      <c r="K337" s="30"/>
      <c r="L337" s="15"/>
    </row>
    <row r="338" spans="1:12" ht="20.100000000000001" customHeight="1">
      <c r="A338" s="1" t="s">
        <v>885</v>
      </c>
      <c r="B338" s="41" t="s">
        <v>736</v>
      </c>
      <c r="C338" s="41"/>
      <c r="D338" s="41"/>
      <c r="E338" s="41"/>
      <c r="F338" s="41"/>
      <c r="G338" s="41"/>
      <c r="H338" s="2">
        <f>ROUND(SUM(H339:H344),2)</f>
        <v>6439.17</v>
      </c>
      <c r="J338" s="30"/>
      <c r="K338" s="30"/>
      <c r="L338" s="15"/>
    </row>
    <row r="339" spans="1:12" ht="24.75">
      <c r="A339" s="3" t="s">
        <v>886</v>
      </c>
      <c r="B339" s="4" t="s">
        <v>887</v>
      </c>
      <c r="C339" s="27" t="s">
        <v>888</v>
      </c>
      <c r="D339" s="4" t="s">
        <v>13</v>
      </c>
      <c r="E339" s="4" t="s">
        <v>87</v>
      </c>
      <c r="F339" s="5">
        <v>24.88</v>
      </c>
      <c r="G339" s="5">
        <v>21.38</v>
      </c>
      <c r="H339" s="28">
        <f t="shared" ref="H339:H344" si="42">ROUND(ROUND(F339,2)*ROUND(G339,2),2)</f>
        <v>531.92999999999995</v>
      </c>
      <c r="J339" s="29">
        <f t="shared" si="39"/>
        <v>21.38</v>
      </c>
      <c r="K339" s="29">
        <f t="shared" si="40"/>
        <v>531.92999999999995</v>
      </c>
      <c r="L339" s="14">
        <f t="shared" si="41"/>
        <v>0</v>
      </c>
    </row>
    <row r="340" spans="1:12" ht="24.75">
      <c r="A340" s="3" t="s">
        <v>889</v>
      </c>
      <c r="B340" s="4" t="s">
        <v>890</v>
      </c>
      <c r="C340" s="27" t="s">
        <v>891</v>
      </c>
      <c r="D340" s="4" t="s">
        <v>13</v>
      </c>
      <c r="E340" s="4" t="s">
        <v>87</v>
      </c>
      <c r="F340" s="5">
        <v>38.979999999999997</v>
      </c>
      <c r="G340" s="5">
        <v>26.23</v>
      </c>
      <c r="H340" s="28">
        <f t="shared" si="42"/>
        <v>1022.45</v>
      </c>
      <c r="J340" s="29">
        <f t="shared" si="39"/>
        <v>26.23</v>
      </c>
      <c r="K340" s="29">
        <f t="shared" si="40"/>
        <v>1022.45</v>
      </c>
      <c r="L340" s="14">
        <f t="shared" si="41"/>
        <v>0</v>
      </c>
    </row>
    <row r="341" spans="1:12" ht="16.5">
      <c r="A341" s="3" t="s">
        <v>892</v>
      </c>
      <c r="B341" s="4" t="s">
        <v>893</v>
      </c>
      <c r="C341" s="27" t="s">
        <v>894</v>
      </c>
      <c r="D341" s="4" t="s">
        <v>13</v>
      </c>
      <c r="E341" s="4" t="s">
        <v>87</v>
      </c>
      <c r="F341" s="5">
        <v>34.549999999999997</v>
      </c>
      <c r="G341" s="5">
        <v>11.05</v>
      </c>
      <c r="H341" s="28">
        <f t="shared" si="42"/>
        <v>381.78</v>
      </c>
      <c r="J341" s="29">
        <f t="shared" si="39"/>
        <v>11.05</v>
      </c>
      <c r="K341" s="29">
        <f t="shared" si="40"/>
        <v>381.78</v>
      </c>
      <c r="L341" s="14">
        <f t="shared" si="41"/>
        <v>0</v>
      </c>
    </row>
    <row r="342" spans="1:12" ht="24.75">
      <c r="A342" s="3" t="s">
        <v>895</v>
      </c>
      <c r="B342" s="4" t="s">
        <v>896</v>
      </c>
      <c r="C342" s="27" t="s">
        <v>897</v>
      </c>
      <c r="D342" s="4" t="s">
        <v>13</v>
      </c>
      <c r="E342" s="4" t="s">
        <v>87</v>
      </c>
      <c r="F342" s="5">
        <v>10.81</v>
      </c>
      <c r="G342" s="5">
        <v>32.43</v>
      </c>
      <c r="H342" s="28">
        <f t="shared" si="42"/>
        <v>350.57</v>
      </c>
      <c r="J342" s="29">
        <f t="shared" si="39"/>
        <v>32.43</v>
      </c>
      <c r="K342" s="29">
        <f t="shared" si="40"/>
        <v>350.57</v>
      </c>
      <c r="L342" s="14">
        <f t="shared" si="41"/>
        <v>0</v>
      </c>
    </row>
    <row r="343" spans="1:12" ht="24.75">
      <c r="A343" s="3" t="s">
        <v>898</v>
      </c>
      <c r="B343" s="4" t="s">
        <v>899</v>
      </c>
      <c r="C343" s="27" t="s">
        <v>900</v>
      </c>
      <c r="D343" s="4" t="s">
        <v>13</v>
      </c>
      <c r="E343" s="4" t="s">
        <v>87</v>
      </c>
      <c r="F343" s="5">
        <v>77.45</v>
      </c>
      <c r="G343" s="5">
        <v>36.54</v>
      </c>
      <c r="H343" s="28">
        <f t="shared" si="42"/>
        <v>2830.02</v>
      </c>
      <c r="J343" s="29">
        <f t="shared" si="39"/>
        <v>36.54</v>
      </c>
      <c r="K343" s="29">
        <f t="shared" si="40"/>
        <v>2830.02</v>
      </c>
      <c r="L343" s="14">
        <f t="shared" si="41"/>
        <v>0</v>
      </c>
    </row>
    <row r="344" spans="1:12" ht="16.5">
      <c r="A344" s="3" t="s">
        <v>901</v>
      </c>
      <c r="B344" s="4" t="s">
        <v>902</v>
      </c>
      <c r="C344" s="27" t="s">
        <v>903</v>
      </c>
      <c r="D344" s="4" t="s">
        <v>13</v>
      </c>
      <c r="E344" s="4" t="s">
        <v>87</v>
      </c>
      <c r="F344" s="5">
        <v>19.28</v>
      </c>
      <c r="G344" s="5">
        <v>68.59</v>
      </c>
      <c r="H344" s="28">
        <f t="shared" si="42"/>
        <v>1322.42</v>
      </c>
      <c r="J344" s="29">
        <f t="shared" si="39"/>
        <v>68.59</v>
      </c>
      <c r="K344" s="29">
        <f t="shared" si="40"/>
        <v>1322.42</v>
      </c>
      <c r="L344" s="14">
        <f t="shared" si="41"/>
        <v>0</v>
      </c>
    </row>
    <row r="345" spans="1:12" ht="20.100000000000001" customHeight="1">
      <c r="A345" s="1" t="s">
        <v>904</v>
      </c>
      <c r="B345" s="41" t="s">
        <v>753</v>
      </c>
      <c r="C345" s="41"/>
      <c r="D345" s="41"/>
      <c r="E345" s="41"/>
      <c r="F345" s="41"/>
      <c r="G345" s="41"/>
      <c r="H345" s="2">
        <f>ROUND(SUM(H346:H367),2)</f>
        <v>3804.86</v>
      </c>
      <c r="J345" s="30"/>
      <c r="K345" s="30"/>
      <c r="L345" s="15"/>
    </row>
    <row r="346" spans="1:12" ht="24.75">
      <c r="A346" s="3" t="s">
        <v>905</v>
      </c>
      <c r="B346" s="4" t="s">
        <v>906</v>
      </c>
      <c r="C346" s="27" t="s">
        <v>907</v>
      </c>
      <c r="D346" s="4" t="s">
        <v>13</v>
      </c>
      <c r="E346" s="4" t="s">
        <v>32</v>
      </c>
      <c r="F346" s="5">
        <v>1</v>
      </c>
      <c r="G346" s="5">
        <v>38.270000000000003</v>
      </c>
      <c r="H346" s="28">
        <f t="shared" ref="H346:H367" si="43">ROUND(ROUND(F346,2)*ROUND(G346,2),2)</f>
        <v>38.270000000000003</v>
      </c>
      <c r="J346" s="29">
        <f t="shared" si="39"/>
        <v>38.270000000000003</v>
      </c>
      <c r="K346" s="29">
        <f t="shared" si="40"/>
        <v>38.270000000000003</v>
      </c>
      <c r="L346" s="14">
        <f t="shared" si="41"/>
        <v>0</v>
      </c>
    </row>
    <row r="347" spans="1:12" ht="24.75">
      <c r="A347" s="3" t="s">
        <v>908</v>
      </c>
      <c r="B347" s="4" t="s">
        <v>909</v>
      </c>
      <c r="C347" s="27" t="s">
        <v>910</v>
      </c>
      <c r="D347" s="4" t="s">
        <v>13</v>
      </c>
      <c r="E347" s="4" t="s">
        <v>32</v>
      </c>
      <c r="F347" s="5">
        <v>8</v>
      </c>
      <c r="G347" s="5">
        <v>10.46</v>
      </c>
      <c r="H347" s="28">
        <f t="shared" si="43"/>
        <v>83.68</v>
      </c>
      <c r="J347" s="29">
        <f t="shared" si="39"/>
        <v>10.46</v>
      </c>
      <c r="K347" s="29">
        <f t="shared" si="40"/>
        <v>83.68</v>
      </c>
      <c r="L347" s="14">
        <f t="shared" si="41"/>
        <v>0</v>
      </c>
    </row>
    <row r="348" spans="1:12" ht="24.75">
      <c r="A348" s="3" t="s">
        <v>911</v>
      </c>
      <c r="B348" s="4" t="s">
        <v>912</v>
      </c>
      <c r="C348" s="27" t="s">
        <v>913</v>
      </c>
      <c r="D348" s="4" t="s">
        <v>13</v>
      </c>
      <c r="E348" s="4" t="s">
        <v>32</v>
      </c>
      <c r="F348" s="5">
        <v>6</v>
      </c>
      <c r="G348" s="5">
        <v>9.9</v>
      </c>
      <c r="H348" s="28">
        <f t="shared" si="43"/>
        <v>59.4</v>
      </c>
      <c r="J348" s="29">
        <f t="shared" si="39"/>
        <v>9.9</v>
      </c>
      <c r="K348" s="29">
        <f t="shared" si="40"/>
        <v>59.4</v>
      </c>
      <c r="L348" s="14">
        <f t="shared" si="41"/>
        <v>0</v>
      </c>
    </row>
    <row r="349" spans="1:12" ht="24.75">
      <c r="A349" s="3" t="s">
        <v>914</v>
      </c>
      <c r="B349" s="4" t="s">
        <v>915</v>
      </c>
      <c r="C349" s="27" t="s">
        <v>916</v>
      </c>
      <c r="D349" s="4" t="s">
        <v>13</v>
      </c>
      <c r="E349" s="4" t="s">
        <v>32</v>
      </c>
      <c r="F349" s="5">
        <v>17</v>
      </c>
      <c r="G349" s="5">
        <v>15.58</v>
      </c>
      <c r="H349" s="28">
        <f t="shared" si="43"/>
        <v>264.86</v>
      </c>
      <c r="J349" s="29">
        <f t="shared" si="39"/>
        <v>15.58</v>
      </c>
      <c r="K349" s="29">
        <f t="shared" si="40"/>
        <v>264.86</v>
      </c>
      <c r="L349" s="14">
        <f t="shared" si="41"/>
        <v>0</v>
      </c>
    </row>
    <row r="350" spans="1:12" ht="24.75">
      <c r="A350" s="3" t="s">
        <v>917</v>
      </c>
      <c r="B350" s="4" t="s">
        <v>918</v>
      </c>
      <c r="C350" s="27" t="s">
        <v>919</v>
      </c>
      <c r="D350" s="4" t="s">
        <v>13</v>
      </c>
      <c r="E350" s="4" t="s">
        <v>32</v>
      </c>
      <c r="F350" s="5">
        <v>2</v>
      </c>
      <c r="G350" s="5">
        <v>27.34</v>
      </c>
      <c r="H350" s="28">
        <f t="shared" si="43"/>
        <v>54.68</v>
      </c>
      <c r="J350" s="29">
        <f t="shared" si="39"/>
        <v>27.34</v>
      </c>
      <c r="K350" s="29">
        <f t="shared" si="40"/>
        <v>54.68</v>
      </c>
      <c r="L350" s="14">
        <f t="shared" si="41"/>
        <v>0</v>
      </c>
    </row>
    <row r="351" spans="1:12" ht="24.75">
      <c r="A351" s="3" t="s">
        <v>920</v>
      </c>
      <c r="B351" s="4" t="s">
        <v>921</v>
      </c>
      <c r="C351" s="27" t="s">
        <v>922</v>
      </c>
      <c r="D351" s="4" t="s">
        <v>13</v>
      </c>
      <c r="E351" s="4" t="s">
        <v>32</v>
      </c>
      <c r="F351" s="5">
        <v>34</v>
      </c>
      <c r="G351" s="5">
        <v>10.29</v>
      </c>
      <c r="H351" s="28">
        <f t="shared" si="43"/>
        <v>349.86</v>
      </c>
      <c r="J351" s="29">
        <f t="shared" si="39"/>
        <v>10.29</v>
      </c>
      <c r="K351" s="29">
        <f t="shared" si="40"/>
        <v>349.86</v>
      </c>
      <c r="L351" s="14">
        <f t="shared" si="41"/>
        <v>0</v>
      </c>
    </row>
    <row r="352" spans="1:12" ht="24.75">
      <c r="A352" s="3" t="s">
        <v>923</v>
      </c>
      <c r="B352" s="4" t="s">
        <v>924</v>
      </c>
      <c r="C352" s="27" t="s">
        <v>925</v>
      </c>
      <c r="D352" s="4" t="s">
        <v>13</v>
      </c>
      <c r="E352" s="4" t="s">
        <v>32</v>
      </c>
      <c r="F352" s="5">
        <v>9</v>
      </c>
      <c r="G352" s="5">
        <v>9.34</v>
      </c>
      <c r="H352" s="28">
        <f t="shared" si="43"/>
        <v>84.06</v>
      </c>
      <c r="J352" s="29">
        <f t="shared" si="39"/>
        <v>9.34</v>
      </c>
      <c r="K352" s="29">
        <f t="shared" si="40"/>
        <v>84.06</v>
      </c>
      <c r="L352" s="14">
        <f t="shared" si="41"/>
        <v>0</v>
      </c>
    </row>
    <row r="353" spans="1:12" ht="24.75">
      <c r="A353" s="3" t="s">
        <v>926</v>
      </c>
      <c r="B353" s="4" t="s">
        <v>927</v>
      </c>
      <c r="C353" s="27" t="s">
        <v>928</v>
      </c>
      <c r="D353" s="4" t="s">
        <v>13</v>
      </c>
      <c r="E353" s="4" t="s">
        <v>32</v>
      </c>
      <c r="F353" s="5">
        <v>27</v>
      </c>
      <c r="G353" s="5">
        <v>15.02</v>
      </c>
      <c r="H353" s="28">
        <f t="shared" si="43"/>
        <v>405.54</v>
      </c>
      <c r="J353" s="29">
        <f t="shared" si="39"/>
        <v>15.02</v>
      </c>
      <c r="K353" s="29">
        <f t="shared" si="40"/>
        <v>405.54</v>
      </c>
      <c r="L353" s="14">
        <f t="shared" si="41"/>
        <v>0</v>
      </c>
    </row>
    <row r="354" spans="1:12" ht="24.75">
      <c r="A354" s="3" t="s">
        <v>929</v>
      </c>
      <c r="B354" s="4" t="s">
        <v>930</v>
      </c>
      <c r="C354" s="27" t="s">
        <v>931</v>
      </c>
      <c r="D354" s="4" t="s">
        <v>13</v>
      </c>
      <c r="E354" s="4" t="s">
        <v>32</v>
      </c>
      <c r="F354" s="5">
        <v>9</v>
      </c>
      <c r="G354" s="5">
        <v>26.69</v>
      </c>
      <c r="H354" s="28">
        <f t="shared" si="43"/>
        <v>240.21</v>
      </c>
      <c r="J354" s="29">
        <f t="shared" si="39"/>
        <v>26.69</v>
      </c>
      <c r="K354" s="29">
        <f t="shared" si="40"/>
        <v>240.21</v>
      </c>
      <c r="L354" s="14">
        <f t="shared" si="41"/>
        <v>0</v>
      </c>
    </row>
    <row r="355" spans="1:12" ht="24.75">
      <c r="A355" s="3" t="s">
        <v>932</v>
      </c>
      <c r="B355" s="4" t="s">
        <v>933</v>
      </c>
      <c r="C355" s="27" t="s">
        <v>934</v>
      </c>
      <c r="D355" s="4" t="s">
        <v>13</v>
      </c>
      <c r="E355" s="4" t="s">
        <v>32</v>
      </c>
      <c r="F355" s="5">
        <v>1</v>
      </c>
      <c r="G355" s="5">
        <v>25.33</v>
      </c>
      <c r="H355" s="28">
        <f t="shared" si="43"/>
        <v>25.33</v>
      </c>
      <c r="J355" s="29">
        <f t="shared" si="39"/>
        <v>25.33</v>
      </c>
      <c r="K355" s="29">
        <f t="shared" si="40"/>
        <v>25.33</v>
      </c>
      <c r="L355" s="14">
        <f t="shared" si="41"/>
        <v>0</v>
      </c>
    </row>
    <row r="356" spans="1:12" ht="24.75">
      <c r="A356" s="3" t="s">
        <v>935</v>
      </c>
      <c r="B356" s="4" t="s">
        <v>936</v>
      </c>
      <c r="C356" s="27" t="s">
        <v>937</v>
      </c>
      <c r="D356" s="4" t="s">
        <v>13</v>
      </c>
      <c r="E356" s="4" t="s">
        <v>32</v>
      </c>
      <c r="F356" s="5">
        <v>4</v>
      </c>
      <c r="G356" s="5">
        <v>32.020000000000003</v>
      </c>
      <c r="H356" s="28">
        <f t="shared" si="43"/>
        <v>128.08000000000001</v>
      </c>
      <c r="J356" s="29">
        <f t="shared" si="39"/>
        <v>32.020000000000003</v>
      </c>
      <c r="K356" s="29">
        <f t="shared" si="40"/>
        <v>128.08000000000001</v>
      </c>
      <c r="L356" s="14">
        <f t="shared" si="41"/>
        <v>0</v>
      </c>
    </row>
    <row r="357" spans="1:12" ht="24.75">
      <c r="A357" s="3" t="s">
        <v>938</v>
      </c>
      <c r="B357" s="4" t="s">
        <v>939</v>
      </c>
      <c r="C357" s="27" t="s">
        <v>940</v>
      </c>
      <c r="D357" s="4" t="s">
        <v>13</v>
      </c>
      <c r="E357" s="4" t="s">
        <v>32</v>
      </c>
      <c r="F357" s="5">
        <v>2</v>
      </c>
      <c r="G357" s="5">
        <v>67.510000000000005</v>
      </c>
      <c r="H357" s="28">
        <f t="shared" si="43"/>
        <v>135.02000000000001</v>
      </c>
      <c r="J357" s="29">
        <f t="shared" si="39"/>
        <v>67.510000000000005</v>
      </c>
      <c r="K357" s="29">
        <f t="shared" si="40"/>
        <v>135.02000000000001</v>
      </c>
      <c r="L357" s="14">
        <f t="shared" si="41"/>
        <v>0</v>
      </c>
    </row>
    <row r="358" spans="1:12" ht="24.75">
      <c r="A358" s="3" t="s">
        <v>941</v>
      </c>
      <c r="B358" s="4" t="s">
        <v>942</v>
      </c>
      <c r="C358" s="27" t="s">
        <v>943</v>
      </c>
      <c r="D358" s="4" t="s">
        <v>13</v>
      </c>
      <c r="E358" s="4" t="s">
        <v>32</v>
      </c>
      <c r="F358" s="5">
        <v>2</v>
      </c>
      <c r="G358" s="5">
        <v>76.91</v>
      </c>
      <c r="H358" s="28">
        <f t="shared" si="43"/>
        <v>153.82</v>
      </c>
      <c r="J358" s="29">
        <f t="shared" si="39"/>
        <v>76.91</v>
      </c>
      <c r="K358" s="29">
        <f t="shared" si="40"/>
        <v>153.82</v>
      </c>
      <c r="L358" s="14">
        <f t="shared" si="41"/>
        <v>0</v>
      </c>
    </row>
    <row r="359" spans="1:12" ht="24.75">
      <c r="A359" s="3" t="s">
        <v>944</v>
      </c>
      <c r="B359" s="4" t="s">
        <v>945</v>
      </c>
      <c r="C359" s="27" t="s">
        <v>946</v>
      </c>
      <c r="D359" s="4" t="s">
        <v>13</v>
      </c>
      <c r="E359" s="4" t="s">
        <v>32</v>
      </c>
      <c r="F359" s="5">
        <v>15</v>
      </c>
      <c r="G359" s="5">
        <v>5.04</v>
      </c>
      <c r="H359" s="28">
        <f t="shared" si="43"/>
        <v>75.599999999999994</v>
      </c>
      <c r="J359" s="29">
        <f t="shared" si="39"/>
        <v>5.04</v>
      </c>
      <c r="K359" s="29">
        <f t="shared" si="40"/>
        <v>75.599999999999994</v>
      </c>
      <c r="L359" s="14">
        <f t="shared" si="41"/>
        <v>0</v>
      </c>
    </row>
    <row r="360" spans="1:12" ht="24.75">
      <c r="A360" s="3" t="s">
        <v>947</v>
      </c>
      <c r="B360" s="4" t="s">
        <v>948</v>
      </c>
      <c r="C360" s="27" t="s">
        <v>949</v>
      </c>
      <c r="D360" s="4" t="s">
        <v>13</v>
      </c>
      <c r="E360" s="4" t="s">
        <v>32</v>
      </c>
      <c r="F360" s="5">
        <v>40</v>
      </c>
      <c r="G360" s="5">
        <v>8.91</v>
      </c>
      <c r="H360" s="28">
        <f t="shared" si="43"/>
        <v>356.4</v>
      </c>
      <c r="J360" s="29">
        <f t="shared" si="39"/>
        <v>8.91</v>
      </c>
      <c r="K360" s="29">
        <f t="shared" si="40"/>
        <v>356.4</v>
      </c>
      <c r="L360" s="14">
        <f t="shared" si="41"/>
        <v>0</v>
      </c>
    </row>
    <row r="361" spans="1:12" ht="24.75">
      <c r="A361" s="3" t="s">
        <v>950</v>
      </c>
      <c r="B361" s="4" t="s">
        <v>951</v>
      </c>
      <c r="C361" s="27" t="s">
        <v>952</v>
      </c>
      <c r="D361" s="4" t="s">
        <v>13</v>
      </c>
      <c r="E361" s="4" t="s">
        <v>32</v>
      </c>
      <c r="F361" s="5">
        <v>7</v>
      </c>
      <c r="G361" s="5">
        <v>14.22</v>
      </c>
      <c r="H361" s="28">
        <f t="shared" si="43"/>
        <v>99.54</v>
      </c>
      <c r="J361" s="29">
        <f t="shared" si="39"/>
        <v>14.22</v>
      </c>
      <c r="K361" s="29">
        <f t="shared" si="40"/>
        <v>99.54</v>
      </c>
      <c r="L361" s="14">
        <f t="shared" si="41"/>
        <v>0</v>
      </c>
    </row>
    <row r="362" spans="1:12" ht="24.75">
      <c r="A362" s="3" t="s">
        <v>953</v>
      </c>
      <c r="B362" s="4" t="s">
        <v>954</v>
      </c>
      <c r="C362" s="27" t="s">
        <v>955</v>
      </c>
      <c r="D362" s="4" t="s">
        <v>13</v>
      </c>
      <c r="E362" s="4" t="s">
        <v>32</v>
      </c>
      <c r="F362" s="5">
        <v>11</v>
      </c>
      <c r="G362" s="5">
        <v>16.5</v>
      </c>
      <c r="H362" s="28">
        <f t="shared" si="43"/>
        <v>181.5</v>
      </c>
      <c r="J362" s="29">
        <f t="shared" si="39"/>
        <v>16.5</v>
      </c>
      <c r="K362" s="29">
        <f t="shared" si="40"/>
        <v>181.5</v>
      </c>
      <c r="L362" s="14">
        <f t="shared" si="41"/>
        <v>0</v>
      </c>
    </row>
    <row r="363" spans="1:12" ht="24.75">
      <c r="A363" s="3" t="s">
        <v>956</v>
      </c>
      <c r="B363" s="4" t="s">
        <v>939</v>
      </c>
      <c r="C363" s="27" t="s">
        <v>940</v>
      </c>
      <c r="D363" s="4" t="s">
        <v>13</v>
      </c>
      <c r="E363" s="4" t="s">
        <v>32</v>
      </c>
      <c r="F363" s="5">
        <v>3</v>
      </c>
      <c r="G363" s="5">
        <v>67.510000000000005</v>
      </c>
      <c r="H363" s="28">
        <f t="shared" si="43"/>
        <v>202.53</v>
      </c>
      <c r="J363" s="29">
        <f t="shared" si="39"/>
        <v>67.510000000000005</v>
      </c>
      <c r="K363" s="29">
        <f t="shared" si="40"/>
        <v>202.53</v>
      </c>
      <c r="L363" s="14">
        <f t="shared" si="41"/>
        <v>0</v>
      </c>
    </row>
    <row r="364" spans="1:12" ht="24.75">
      <c r="A364" s="3" t="s">
        <v>957</v>
      </c>
      <c r="B364" s="4" t="s">
        <v>958</v>
      </c>
      <c r="C364" s="27" t="s">
        <v>959</v>
      </c>
      <c r="D364" s="4" t="s">
        <v>13</v>
      </c>
      <c r="E364" s="4" t="s">
        <v>32</v>
      </c>
      <c r="F364" s="5">
        <v>2</v>
      </c>
      <c r="G364" s="5">
        <v>38.14</v>
      </c>
      <c r="H364" s="28">
        <f t="shared" si="43"/>
        <v>76.28</v>
      </c>
      <c r="J364" s="29">
        <f t="shared" si="39"/>
        <v>38.14</v>
      </c>
      <c r="K364" s="29">
        <f t="shared" si="40"/>
        <v>76.28</v>
      </c>
      <c r="L364" s="14">
        <f t="shared" si="41"/>
        <v>0</v>
      </c>
    </row>
    <row r="365" spans="1:12" ht="24.75">
      <c r="A365" s="3" t="s">
        <v>960</v>
      </c>
      <c r="B365" s="4" t="s">
        <v>961</v>
      </c>
      <c r="C365" s="27" t="s">
        <v>962</v>
      </c>
      <c r="D365" s="4" t="s">
        <v>13</v>
      </c>
      <c r="E365" s="4" t="s">
        <v>32</v>
      </c>
      <c r="F365" s="5">
        <v>18</v>
      </c>
      <c r="G365" s="5">
        <v>23.52</v>
      </c>
      <c r="H365" s="28">
        <f t="shared" si="43"/>
        <v>423.36</v>
      </c>
      <c r="J365" s="29">
        <f t="shared" si="39"/>
        <v>23.52</v>
      </c>
      <c r="K365" s="29">
        <f t="shared" si="40"/>
        <v>423.36</v>
      </c>
      <c r="L365" s="14">
        <f t="shared" si="41"/>
        <v>0</v>
      </c>
    </row>
    <row r="366" spans="1:12" ht="24.75">
      <c r="A366" s="3" t="s">
        <v>963</v>
      </c>
      <c r="B366" s="4" t="s">
        <v>808</v>
      </c>
      <c r="C366" s="27" t="s">
        <v>809</v>
      </c>
      <c r="D366" s="4" t="s">
        <v>13</v>
      </c>
      <c r="E366" s="4" t="s">
        <v>32</v>
      </c>
      <c r="F366" s="5">
        <v>10</v>
      </c>
      <c r="G366" s="5">
        <v>8.89</v>
      </c>
      <c r="H366" s="28">
        <f t="shared" si="43"/>
        <v>88.9</v>
      </c>
      <c r="J366" s="29">
        <f t="shared" si="39"/>
        <v>8.89</v>
      </c>
      <c r="K366" s="29">
        <f t="shared" si="40"/>
        <v>88.9</v>
      </c>
      <c r="L366" s="14">
        <f t="shared" si="41"/>
        <v>0</v>
      </c>
    </row>
    <row r="367" spans="1:12" ht="24.75">
      <c r="A367" s="3" t="s">
        <v>964</v>
      </c>
      <c r="B367" s="4" t="s">
        <v>887</v>
      </c>
      <c r="C367" s="27" t="s">
        <v>965</v>
      </c>
      <c r="D367" s="4" t="s">
        <v>13</v>
      </c>
      <c r="E367" s="4" t="s">
        <v>87</v>
      </c>
      <c r="F367" s="5">
        <v>13</v>
      </c>
      <c r="G367" s="5">
        <v>21.38</v>
      </c>
      <c r="H367" s="28">
        <f t="shared" si="43"/>
        <v>277.94</v>
      </c>
      <c r="J367" s="29">
        <f t="shared" si="39"/>
        <v>21.38</v>
      </c>
      <c r="K367" s="29">
        <f t="shared" si="40"/>
        <v>277.94</v>
      </c>
      <c r="L367" s="14">
        <f t="shared" si="41"/>
        <v>0</v>
      </c>
    </row>
    <row r="368" spans="1:12" ht="20.100000000000001" customHeight="1">
      <c r="A368" s="1" t="s">
        <v>966</v>
      </c>
      <c r="B368" s="41" t="s">
        <v>967</v>
      </c>
      <c r="C368" s="41"/>
      <c r="D368" s="41"/>
      <c r="E368" s="41"/>
      <c r="F368" s="41"/>
      <c r="G368" s="41"/>
      <c r="H368" s="2">
        <f>ROUND(SUM(H369:H371),2)</f>
        <v>10435.51</v>
      </c>
      <c r="J368" s="30"/>
      <c r="K368" s="30"/>
      <c r="L368" s="15"/>
    </row>
    <row r="369" spans="1:12" ht="24.75">
      <c r="A369" s="3" t="s">
        <v>968</v>
      </c>
      <c r="B369" s="4" t="s">
        <v>969</v>
      </c>
      <c r="C369" s="27" t="s">
        <v>970</v>
      </c>
      <c r="D369" s="4" t="s">
        <v>13</v>
      </c>
      <c r="E369" s="4" t="s">
        <v>32</v>
      </c>
      <c r="F369" s="5">
        <v>3</v>
      </c>
      <c r="G369" s="5">
        <v>288.14</v>
      </c>
      <c r="H369" s="28">
        <f>ROUND(ROUND(F369,2)*ROUND(G369,2),2)</f>
        <v>864.42</v>
      </c>
      <c r="J369" s="29">
        <f t="shared" si="39"/>
        <v>288.14</v>
      </c>
      <c r="K369" s="29">
        <f t="shared" si="40"/>
        <v>864.42</v>
      </c>
      <c r="L369" s="14">
        <f t="shared" si="41"/>
        <v>0</v>
      </c>
    </row>
    <row r="370" spans="1:12" ht="24.75">
      <c r="A370" s="3" t="s">
        <v>971</v>
      </c>
      <c r="B370" s="4" t="s">
        <v>972</v>
      </c>
      <c r="C370" s="27" t="s">
        <v>973</v>
      </c>
      <c r="D370" s="4" t="s">
        <v>13</v>
      </c>
      <c r="E370" s="4" t="s">
        <v>32</v>
      </c>
      <c r="F370" s="5">
        <v>14</v>
      </c>
      <c r="G370" s="5">
        <v>618.12</v>
      </c>
      <c r="H370" s="28">
        <f>ROUND(ROUND(F370,2)*ROUND(G370,2),2)</f>
        <v>8653.68</v>
      </c>
      <c r="J370" s="29">
        <f t="shared" si="39"/>
        <v>618.12</v>
      </c>
      <c r="K370" s="29">
        <f t="shared" si="40"/>
        <v>8653.68</v>
      </c>
      <c r="L370" s="14">
        <f t="shared" si="41"/>
        <v>0</v>
      </c>
    </row>
    <row r="371" spans="1:12" ht="24.75">
      <c r="A371" s="3" t="s">
        <v>974</v>
      </c>
      <c r="B371" s="4" t="s">
        <v>975</v>
      </c>
      <c r="C371" s="27" t="s">
        <v>976</v>
      </c>
      <c r="D371" s="4" t="s">
        <v>13</v>
      </c>
      <c r="E371" s="4" t="s">
        <v>32</v>
      </c>
      <c r="F371" s="5">
        <v>13</v>
      </c>
      <c r="G371" s="5">
        <v>70.569999999999993</v>
      </c>
      <c r="H371" s="28">
        <f>ROUND(ROUND(F371,2)*ROUND(G371,2),2)</f>
        <v>917.41</v>
      </c>
      <c r="J371" s="29">
        <f t="shared" si="39"/>
        <v>70.569999999999993</v>
      </c>
      <c r="K371" s="29">
        <f t="shared" si="40"/>
        <v>917.41</v>
      </c>
      <c r="L371" s="14">
        <f t="shared" si="41"/>
        <v>0</v>
      </c>
    </row>
    <row r="372" spans="1:12" ht="20.100000000000001" customHeight="1">
      <c r="A372" s="1" t="s">
        <v>977</v>
      </c>
      <c r="B372" s="41" t="s">
        <v>978</v>
      </c>
      <c r="C372" s="41"/>
      <c r="D372" s="41"/>
      <c r="E372" s="41"/>
      <c r="F372" s="41"/>
      <c r="G372" s="41"/>
      <c r="H372" s="2">
        <f>ROUND(H373+H378+H387,2)</f>
        <v>28960.1</v>
      </c>
      <c r="J372" s="30"/>
      <c r="K372" s="30"/>
      <c r="L372" s="15"/>
    </row>
    <row r="373" spans="1:12" ht="20.100000000000001" customHeight="1">
      <c r="A373" s="1" t="s">
        <v>979</v>
      </c>
      <c r="B373" s="41" t="s">
        <v>980</v>
      </c>
      <c r="C373" s="41"/>
      <c r="D373" s="41"/>
      <c r="E373" s="41"/>
      <c r="F373" s="41"/>
      <c r="G373" s="41"/>
      <c r="H373" s="2">
        <f>ROUND(SUM(H374:H377),2)</f>
        <v>12506.82</v>
      </c>
      <c r="J373" s="30"/>
      <c r="K373" s="30"/>
      <c r="L373" s="15"/>
    </row>
    <row r="374" spans="1:12" ht="16.5">
      <c r="A374" s="3" t="s">
        <v>981</v>
      </c>
      <c r="B374" s="4" t="s">
        <v>982</v>
      </c>
      <c r="C374" s="27" t="s">
        <v>983</v>
      </c>
      <c r="D374" s="4" t="s">
        <v>13</v>
      </c>
      <c r="E374" s="4" t="s">
        <v>87</v>
      </c>
      <c r="F374" s="5">
        <v>60.22</v>
      </c>
      <c r="G374" s="5">
        <v>44.51</v>
      </c>
      <c r="H374" s="28">
        <f>ROUND(ROUND(F374,2)*ROUND(G374,2),2)</f>
        <v>2680.39</v>
      </c>
      <c r="J374" s="29">
        <f t="shared" si="39"/>
        <v>44.51</v>
      </c>
      <c r="K374" s="29">
        <f t="shared" si="40"/>
        <v>2680.39</v>
      </c>
      <c r="L374" s="14">
        <f t="shared" si="41"/>
        <v>0</v>
      </c>
    </row>
    <row r="375" spans="1:12" ht="16.5">
      <c r="A375" s="3" t="s">
        <v>984</v>
      </c>
      <c r="B375" s="4" t="s">
        <v>985</v>
      </c>
      <c r="C375" s="27" t="s">
        <v>986</v>
      </c>
      <c r="D375" s="4" t="s">
        <v>13</v>
      </c>
      <c r="E375" s="4" t="s">
        <v>87</v>
      </c>
      <c r="F375" s="5">
        <v>21.36</v>
      </c>
      <c r="G375" s="5">
        <v>26.63</v>
      </c>
      <c r="H375" s="28">
        <f>ROUND(ROUND(F375,2)*ROUND(G375,2),2)</f>
        <v>568.82000000000005</v>
      </c>
      <c r="J375" s="29">
        <f t="shared" si="39"/>
        <v>26.63</v>
      </c>
      <c r="K375" s="29">
        <f t="shared" si="40"/>
        <v>568.82000000000005</v>
      </c>
      <c r="L375" s="14">
        <f t="shared" si="41"/>
        <v>0</v>
      </c>
    </row>
    <row r="376" spans="1:12" ht="16.5">
      <c r="A376" s="3" t="s">
        <v>987</v>
      </c>
      <c r="B376" s="4" t="s">
        <v>988</v>
      </c>
      <c r="C376" s="27" t="s">
        <v>989</v>
      </c>
      <c r="D376" s="4" t="s">
        <v>13</v>
      </c>
      <c r="E376" s="4" t="s">
        <v>87</v>
      </c>
      <c r="F376" s="5">
        <v>160.19</v>
      </c>
      <c r="G376" s="5">
        <v>54.65</v>
      </c>
      <c r="H376" s="28">
        <f>ROUND(ROUND(F376,2)*ROUND(G376,2),2)</f>
        <v>8754.3799999999992</v>
      </c>
      <c r="J376" s="29">
        <f t="shared" si="39"/>
        <v>54.65</v>
      </c>
      <c r="K376" s="29">
        <f t="shared" si="40"/>
        <v>8754.3799999999992</v>
      </c>
      <c r="L376" s="14">
        <f t="shared" si="41"/>
        <v>0</v>
      </c>
    </row>
    <row r="377" spans="1:12" ht="16.5">
      <c r="A377" s="3" t="s">
        <v>990</v>
      </c>
      <c r="B377" s="4" t="s">
        <v>991</v>
      </c>
      <c r="C377" s="27" t="s">
        <v>992</v>
      </c>
      <c r="D377" s="4" t="s">
        <v>13</v>
      </c>
      <c r="E377" s="4" t="s">
        <v>87</v>
      </c>
      <c r="F377" s="5">
        <v>8.2200000000000006</v>
      </c>
      <c r="G377" s="5">
        <v>61.22</v>
      </c>
      <c r="H377" s="28">
        <f>ROUND(ROUND(F377,2)*ROUND(G377,2),2)</f>
        <v>503.23</v>
      </c>
      <c r="J377" s="29">
        <f t="shared" si="39"/>
        <v>61.22</v>
      </c>
      <c r="K377" s="29">
        <f t="shared" si="40"/>
        <v>503.23</v>
      </c>
      <c r="L377" s="14">
        <f t="shared" si="41"/>
        <v>0</v>
      </c>
    </row>
    <row r="378" spans="1:12" ht="20.100000000000001" customHeight="1">
      <c r="A378" s="1" t="s">
        <v>993</v>
      </c>
      <c r="B378" s="41" t="s">
        <v>994</v>
      </c>
      <c r="C378" s="41"/>
      <c r="D378" s="41"/>
      <c r="E378" s="41"/>
      <c r="F378" s="41"/>
      <c r="G378" s="41"/>
      <c r="H378" s="2">
        <f>ROUND(SUM(H379:H386),2)</f>
        <v>2905.78</v>
      </c>
      <c r="J378" s="30"/>
      <c r="K378" s="30"/>
      <c r="L378" s="15"/>
    </row>
    <row r="379" spans="1:12" ht="16.5">
      <c r="A379" s="3" t="s">
        <v>995</v>
      </c>
      <c r="B379" s="4" t="s">
        <v>996</v>
      </c>
      <c r="C379" s="27" t="s">
        <v>997</v>
      </c>
      <c r="D379" s="4" t="s">
        <v>24</v>
      </c>
      <c r="E379" s="4" t="s">
        <v>32</v>
      </c>
      <c r="F379" s="5">
        <v>8</v>
      </c>
      <c r="G379" s="5">
        <v>36.700000000000003</v>
      </c>
      <c r="H379" s="28">
        <f t="shared" ref="H379:H386" si="44">ROUND(ROUND(F379,2)*ROUND(G379,2),2)</f>
        <v>293.60000000000002</v>
      </c>
      <c r="J379" s="29">
        <f t="shared" si="39"/>
        <v>36.700000000000003</v>
      </c>
      <c r="K379" s="29">
        <f t="shared" si="40"/>
        <v>293.60000000000002</v>
      </c>
      <c r="L379" s="14">
        <f t="shared" si="41"/>
        <v>0</v>
      </c>
    </row>
    <row r="380" spans="1:12" ht="16.5">
      <c r="A380" s="3" t="s">
        <v>998</v>
      </c>
      <c r="B380" s="4" t="s">
        <v>999</v>
      </c>
      <c r="C380" s="27" t="s">
        <v>1000</v>
      </c>
      <c r="D380" s="4" t="s">
        <v>13</v>
      </c>
      <c r="E380" s="4" t="s">
        <v>87</v>
      </c>
      <c r="F380" s="5">
        <v>8</v>
      </c>
      <c r="G380" s="5">
        <v>62.08</v>
      </c>
      <c r="H380" s="28">
        <f t="shared" si="44"/>
        <v>496.64</v>
      </c>
      <c r="J380" s="29">
        <f t="shared" si="39"/>
        <v>62.08</v>
      </c>
      <c r="K380" s="29">
        <f t="shared" si="40"/>
        <v>496.64</v>
      </c>
      <c r="L380" s="14">
        <f t="shared" si="41"/>
        <v>0</v>
      </c>
    </row>
    <row r="381" spans="1:12" ht="16.5">
      <c r="A381" s="3" t="s">
        <v>1001</v>
      </c>
      <c r="B381" s="4" t="s">
        <v>1002</v>
      </c>
      <c r="C381" s="27" t="s">
        <v>1003</v>
      </c>
      <c r="D381" s="4" t="s">
        <v>13</v>
      </c>
      <c r="E381" s="4" t="s">
        <v>32</v>
      </c>
      <c r="F381" s="5">
        <v>2</v>
      </c>
      <c r="G381" s="5">
        <v>33.700000000000003</v>
      </c>
      <c r="H381" s="28">
        <f t="shared" si="44"/>
        <v>67.400000000000006</v>
      </c>
      <c r="J381" s="29">
        <f t="shared" si="39"/>
        <v>33.700000000000003</v>
      </c>
      <c r="K381" s="29">
        <f t="shared" si="40"/>
        <v>67.400000000000006</v>
      </c>
      <c r="L381" s="14">
        <f t="shared" si="41"/>
        <v>0</v>
      </c>
    </row>
    <row r="382" spans="1:12" ht="24.75">
      <c r="A382" s="3" t="s">
        <v>1004</v>
      </c>
      <c r="B382" s="4" t="s">
        <v>1005</v>
      </c>
      <c r="C382" s="27" t="s">
        <v>1006</v>
      </c>
      <c r="D382" s="4" t="s">
        <v>13</v>
      </c>
      <c r="E382" s="4" t="s">
        <v>32</v>
      </c>
      <c r="F382" s="5">
        <v>16</v>
      </c>
      <c r="G382" s="5">
        <v>40.81</v>
      </c>
      <c r="H382" s="28">
        <f t="shared" si="44"/>
        <v>652.96</v>
      </c>
      <c r="J382" s="29">
        <f t="shared" si="39"/>
        <v>40.81</v>
      </c>
      <c r="K382" s="29">
        <f t="shared" si="40"/>
        <v>652.96</v>
      </c>
      <c r="L382" s="14">
        <f t="shared" si="41"/>
        <v>0</v>
      </c>
    </row>
    <row r="383" spans="1:12" ht="24.75">
      <c r="A383" s="3" t="s">
        <v>1007</v>
      </c>
      <c r="B383" s="4" t="s">
        <v>1008</v>
      </c>
      <c r="C383" s="27" t="s">
        <v>1009</v>
      </c>
      <c r="D383" s="4" t="s">
        <v>13</v>
      </c>
      <c r="E383" s="4" t="s">
        <v>32</v>
      </c>
      <c r="F383" s="5">
        <v>4</v>
      </c>
      <c r="G383" s="5">
        <v>117.19</v>
      </c>
      <c r="H383" s="28">
        <f t="shared" si="44"/>
        <v>468.76</v>
      </c>
      <c r="J383" s="29">
        <f t="shared" si="39"/>
        <v>117.19</v>
      </c>
      <c r="K383" s="29">
        <f t="shared" si="40"/>
        <v>468.76</v>
      </c>
      <c r="L383" s="14">
        <f t="shared" si="41"/>
        <v>0</v>
      </c>
    </row>
    <row r="384" spans="1:12" ht="24.75">
      <c r="A384" s="3" t="s">
        <v>1010</v>
      </c>
      <c r="B384" s="4" t="s">
        <v>939</v>
      </c>
      <c r="C384" s="27" t="s">
        <v>940</v>
      </c>
      <c r="D384" s="4" t="s">
        <v>13</v>
      </c>
      <c r="E384" s="4" t="s">
        <v>32</v>
      </c>
      <c r="F384" s="5">
        <v>2</v>
      </c>
      <c r="G384" s="5">
        <v>67.510000000000005</v>
      </c>
      <c r="H384" s="28">
        <f t="shared" si="44"/>
        <v>135.02000000000001</v>
      </c>
      <c r="J384" s="29">
        <f t="shared" si="39"/>
        <v>67.510000000000005</v>
      </c>
      <c r="K384" s="29">
        <f t="shared" si="40"/>
        <v>135.02000000000001</v>
      </c>
      <c r="L384" s="14">
        <f t="shared" si="41"/>
        <v>0</v>
      </c>
    </row>
    <row r="385" spans="1:12" ht="24.75">
      <c r="A385" s="3" t="s">
        <v>1011</v>
      </c>
      <c r="B385" s="4" t="s">
        <v>1012</v>
      </c>
      <c r="C385" s="27" t="s">
        <v>1013</v>
      </c>
      <c r="D385" s="4" t="s">
        <v>13</v>
      </c>
      <c r="E385" s="4" t="s">
        <v>32</v>
      </c>
      <c r="F385" s="5">
        <v>18</v>
      </c>
      <c r="G385" s="5">
        <v>30.38</v>
      </c>
      <c r="H385" s="28">
        <f t="shared" si="44"/>
        <v>546.84</v>
      </c>
      <c r="J385" s="29">
        <f t="shared" si="39"/>
        <v>30.38</v>
      </c>
      <c r="K385" s="29">
        <f t="shared" si="40"/>
        <v>546.84</v>
      </c>
      <c r="L385" s="14">
        <f t="shared" si="41"/>
        <v>0</v>
      </c>
    </row>
    <row r="386" spans="1:12" ht="16.5">
      <c r="A386" s="3" t="s">
        <v>1014</v>
      </c>
      <c r="B386" s="4" t="s">
        <v>1015</v>
      </c>
      <c r="C386" s="27" t="s">
        <v>1016</v>
      </c>
      <c r="D386" s="4" t="s">
        <v>13</v>
      </c>
      <c r="E386" s="4" t="s">
        <v>32</v>
      </c>
      <c r="F386" s="5">
        <v>4</v>
      </c>
      <c r="G386" s="5">
        <v>61.14</v>
      </c>
      <c r="H386" s="28">
        <f t="shared" si="44"/>
        <v>244.56</v>
      </c>
      <c r="J386" s="29">
        <f t="shared" si="39"/>
        <v>61.14</v>
      </c>
      <c r="K386" s="29">
        <f t="shared" si="40"/>
        <v>244.56</v>
      </c>
      <c r="L386" s="14">
        <f t="shared" si="41"/>
        <v>0</v>
      </c>
    </row>
    <row r="387" spans="1:12" ht="20.100000000000001" customHeight="1">
      <c r="A387" s="1" t="s">
        <v>1017</v>
      </c>
      <c r="B387" s="41" t="s">
        <v>1018</v>
      </c>
      <c r="C387" s="41"/>
      <c r="D387" s="41"/>
      <c r="E387" s="41"/>
      <c r="F387" s="41"/>
      <c r="G387" s="41"/>
      <c r="H387" s="2">
        <f>ROUND(SUM(H388:H390),2)</f>
        <v>13547.5</v>
      </c>
      <c r="J387" s="30"/>
      <c r="K387" s="30"/>
      <c r="L387" s="15"/>
    </row>
    <row r="388" spans="1:12" ht="24.75">
      <c r="A388" s="3" t="s">
        <v>1019</v>
      </c>
      <c r="B388" s="4" t="s">
        <v>1020</v>
      </c>
      <c r="C388" s="27" t="s">
        <v>1021</v>
      </c>
      <c r="D388" s="4" t="s">
        <v>13</v>
      </c>
      <c r="E388" s="4" t="s">
        <v>32</v>
      </c>
      <c r="F388" s="5">
        <v>8</v>
      </c>
      <c r="G388" s="5">
        <v>601.30999999999995</v>
      </c>
      <c r="H388" s="28">
        <f>ROUND(ROUND(F388,2)*ROUND(G388,2),2)</f>
        <v>4810.4799999999996</v>
      </c>
      <c r="J388" s="29">
        <f t="shared" si="39"/>
        <v>601.30999999999995</v>
      </c>
      <c r="K388" s="29">
        <f t="shared" si="40"/>
        <v>4810.4799999999996</v>
      </c>
      <c r="L388" s="14">
        <f t="shared" si="41"/>
        <v>0</v>
      </c>
    </row>
    <row r="389" spans="1:12" ht="16.5">
      <c r="A389" s="3" t="s">
        <v>1022</v>
      </c>
      <c r="B389" s="4" t="s">
        <v>1023</v>
      </c>
      <c r="C389" s="27" t="s">
        <v>1024</v>
      </c>
      <c r="D389" s="4" t="s">
        <v>24</v>
      </c>
      <c r="E389" s="4" t="s">
        <v>32</v>
      </c>
      <c r="F389" s="5">
        <v>1</v>
      </c>
      <c r="G389" s="5">
        <v>443.35</v>
      </c>
      <c r="H389" s="28">
        <f>ROUND(ROUND(F389,2)*ROUND(G389,2),2)</f>
        <v>443.35</v>
      </c>
      <c r="J389" s="29">
        <f t="shared" si="39"/>
        <v>443.35</v>
      </c>
      <c r="K389" s="29">
        <f t="shared" si="40"/>
        <v>443.35</v>
      </c>
      <c r="L389" s="14">
        <f t="shared" si="41"/>
        <v>0</v>
      </c>
    </row>
    <row r="390" spans="1:12" ht="24.75">
      <c r="A390" s="3" t="s">
        <v>1025</v>
      </c>
      <c r="B390" s="4" t="s">
        <v>1026</v>
      </c>
      <c r="C390" s="27" t="s">
        <v>1027</v>
      </c>
      <c r="D390" s="4" t="s">
        <v>24</v>
      </c>
      <c r="E390" s="4" t="s">
        <v>32</v>
      </c>
      <c r="F390" s="5">
        <v>1</v>
      </c>
      <c r="G390" s="5">
        <v>8293.67</v>
      </c>
      <c r="H390" s="28">
        <f>ROUND(ROUND(F390,2)*ROUND(G390,2),2)</f>
        <v>8293.67</v>
      </c>
      <c r="J390" s="29">
        <f t="shared" si="39"/>
        <v>8293.67</v>
      </c>
      <c r="K390" s="29">
        <f t="shared" si="40"/>
        <v>8293.67</v>
      </c>
      <c r="L390" s="14">
        <f t="shared" si="41"/>
        <v>0</v>
      </c>
    </row>
    <row r="391" spans="1:12" ht="20.100000000000001" customHeight="1">
      <c r="A391" s="1" t="s">
        <v>1028</v>
      </c>
      <c r="B391" s="41" t="s">
        <v>1029</v>
      </c>
      <c r="C391" s="41"/>
      <c r="D391" s="41"/>
      <c r="E391" s="41"/>
      <c r="F391" s="41"/>
      <c r="G391" s="41"/>
      <c r="H391" s="2">
        <f>ROUND(SUM(H392:H394),2)</f>
        <v>21363.96</v>
      </c>
      <c r="J391" s="30"/>
      <c r="K391" s="30"/>
      <c r="L391" s="15"/>
    </row>
    <row r="392" spans="1:12" ht="16.5">
      <c r="A392" s="3" t="s">
        <v>1030</v>
      </c>
      <c r="B392" s="4" t="s">
        <v>1031</v>
      </c>
      <c r="C392" s="27" t="s">
        <v>1032</v>
      </c>
      <c r="D392" s="4" t="s">
        <v>13</v>
      </c>
      <c r="E392" s="4" t="s">
        <v>38</v>
      </c>
      <c r="F392" s="5">
        <v>234.71</v>
      </c>
      <c r="G392" s="5">
        <v>48.08</v>
      </c>
      <c r="H392" s="28">
        <f>ROUND(ROUND(F392,2)*ROUND(G392,2),2)</f>
        <v>11284.86</v>
      </c>
      <c r="J392" s="29">
        <f t="shared" si="39"/>
        <v>48.08</v>
      </c>
      <c r="K392" s="29">
        <f t="shared" si="40"/>
        <v>11284.86</v>
      </c>
      <c r="L392" s="14">
        <f t="shared" si="41"/>
        <v>0</v>
      </c>
    </row>
    <row r="393" spans="1:12" ht="16.5">
      <c r="A393" s="3" t="s">
        <v>1033</v>
      </c>
      <c r="B393" s="4" t="s">
        <v>1034</v>
      </c>
      <c r="C393" s="27" t="s">
        <v>1035</v>
      </c>
      <c r="D393" s="4" t="s">
        <v>13</v>
      </c>
      <c r="E393" s="4" t="s">
        <v>38</v>
      </c>
      <c r="F393" s="5">
        <v>150.78</v>
      </c>
      <c r="G393" s="5">
        <v>34.25</v>
      </c>
      <c r="H393" s="28">
        <f>ROUND(ROUND(F393,2)*ROUND(G393,2),2)</f>
        <v>5164.22</v>
      </c>
      <c r="J393" s="29">
        <f t="shared" si="39"/>
        <v>34.25</v>
      </c>
      <c r="K393" s="29">
        <f t="shared" si="40"/>
        <v>5164.22</v>
      </c>
      <c r="L393" s="14">
        <f t="shared" si="41"/>
        <v>0</v>
      </c>
    </row>
    <row r="394" spans="1:12" ht="16.5">
      <c r="A394" s="3" t="s">
        <v>1036</v>
      </c>
      <c r="B394" s="4" t="s">
        <v>1037</v>
      </c>
      <c r="C394" s="27" t="s">
        <v>1038</v>
      </c>
      <c r="D394" s="4" t="s">
        <v>13</v>
      </c>
      <c r="E394" s="4" t="s">
        <v>38</v>
      </c>
      <c r="F394" s="5">
        <v>119.7</v>
      </c>
      <c r="G394" s="5">
        <v>41.06</v>
      </c>
      <c r="H394" s="28">
        <f>ROUND(ROUND(F394,2)*ROUND(G394,2),2)</f>
        <v>4914.88</v>
      </c>
      <c r="J394" s="29">
        <f t="shared" si="39"/>
        <v>41.06</v>
      </c>
      <c r="K394" s="29">
        <f t="shared" si="40"/>
        <v>4914.88</v>
      </c>
      <c r="L394" s="14">
        <f t="shared" si="41"/>
        <v>0</v>
      </c>
    </row>
    <row r="395" spans="1:12" ht="20.100000000000001" customHeight="1">
      <c r="A395" s="1" t="s">
        <v>1039</v>
      </c>
      <c r="B395" s="41" t="s">
        <v>1040</v>
      </c>
      <c r="C395" s="41"/>
      <c r="D395" s="41"/>
      <c r="E395" s="41"/>
      <c r="F395" s="41"/>
      <c r="G395" s="41"/>
      <c r="H395" s="2">
        <f>ROUND(H396+H399,2)</f>
        <v>3263.3</v>
      </c>
      <c r="J395" s="30"/>
      <c r="K395" s="30"/>
      <c r="L395" s="15"/>
    </row>
    <row r="396" spans="1:12" ht="20.100000000000001" customHeight="1">
      <c r="A396" s="1" t="s">
        <v>1041</v>
      </c>
      <c r="B396" s="41" t="s">
        <v>1042</v>
      </c>
      <c r="C396" s="41"/>
      <c r="D396" s="41"/>
      <c r="E396" s="41"/>
      <c r="F396" s="41"/>
      <c r="G396" s="41"/>
      <c r="H396" s="2">
        <f>ROUND(SUM(H397:H398),2)</f>
        <v>2514.4</v>
      </c>
      <c r="J396" s="30"/>
      <c r="K396" s="30"/>
      <c r="L396" s="15"/>
    </row>
    <row r="397" spans="1:12" ht="16.5">
      <c r="A397" s="3" t="s">
        <v>1043</v>
      </c>
      <c r="B397" s="4" t="s">
        <v>1044</v>
      </c>
      <c r="C397" s="27" t="s">
        <v>1045</v>
      </c>
      <c r="D397" s="4" t="s">
        <v>13</v>
      </c>
      <c r="E397" s="4" t="s">
        <v>32</v>
      </c>
      <c r="F397" s="5">
        <v>5</v>
      </c>
      <c r="G397" s="5">
        <v>266.44</v>
      </c>
      <c r="H397" s="28">
        <f>ROUND(ROUND(F397,2)*ROUND(G397,2),2)</f>
        <v>1332.2</v>
      </c>
      <c r="J397" s="29">
        <f t="shared" ref="J397:J459" si="45">G397-G397*$J$4</f>
        <v>266.44</v>
      </c>
      <c r="K397" s="29">
        <f t="shared" ref="K397:K459" si="46">ROUND(J397*F397,2)</f>
        <v>1332.2</v>
      </c>
      <c r="L397" s="14">
        <f t="shared" ref="L397:L459" si="47">1-J397/G397</f>
        <v>0</v>
      </c>
    </row>
    <row r="398" spans="1:12" ht="16.5">
      <c r="A398" s="3" t="s">
        <v>1046</v>
      </c>
      <c r="B398" s="4" t="s">
        <v>1047</v>
      </c>
      <c r="C398" s="27" t="s">
        <v>1048</v>
      </c>
      <c r="D398" s="4" t="s">
        <v>13</v>
      </c>
      <c r="E398" s="4" t="s">
        <v>32</v>
      </c>
      <c r="F398" s="5">
        <v>5</v>
      </c>
      <c r="G398" s="5">
        <v>236.44</v>
      </c>
      <c r="H398" s="28">
        <f>ROUND(ROUND(F398,2)*ROUND(G398,2),2)</f>
        <v>1182.2</v>
      </c>
      <c r="J398" s="29">
        <f t="shared" si="45"/>
        <v>236.44</v>
      </c>
      <c r="K398" s="29">
        <f t="shared" si="46"/>
        <v>1182.2</v>
      </c>
      <c r="L398" s="14">
        <f t="shared" si="47"/>
        <v>0</v>
      </c>
    </row>
    <row r="399" spans="1:12" ht="20.100000000000001" customHeight="1">
      <c r="A399" s="1" t="s">
        <v>1049</v>
      </c>
      <c r="B399" s="41" t="s">
        <v>1050</v>
      </c>
      <c r="C399" s="41"/>
      <c r="D399" s="41"/>
      <c r="E399" s="41"/>
      <c r="F399" s="41"/>
      <c r="G399" s="41"/>
      <c r="H399" s="2">
        <f>ROUND(SUM(H400:H403),2)</f>
        <v>748.9</v>
      </c>
      <c r="J399" s="30"/>
      <c r="K399" s="30"/>
      <c r="L399" s="15"/>
    </row>
    <row r="400" spans="1:12" ht="33">
      <c r="A400" s="3" t="s">
        <v>1051</v>
      </c>
      <c r="B400" s="4" t="s">
        <v>1052</v>
      </c>
      <c r="C400" s="27" t="s">
        <v>1053</v>
      </c>
      <c r="D400" s="4" t="s">
        <v>24</v>
      </c>
      <c r="E400" s="4" t="s">
        <v>32</v>
      </c>
      <c r="F400" s="5">
        <v>3</v>
      </c>
      <c r="G400" s="5">
        <v>25.14</v>
      </c>
      <c r="H400" s="28">
        <f>ROUND(ROUND(F400,2)*ROUND(G400,2),2)</f>
        <v>75.42</v>
      </c>
      <c r="J400" s="29">
        <f t="shared" si="45"/>
        <v>25.14</v>
      </c>
      <c r="K400" s="29">
        <f t="shared" si="46"/>
        <v>75.42</v>
      </c>
      <c r="L400" s="14">
        <f t="shared" si="47"/>
        <v>0</v>
      </c>
    </row>
    <row r="401" spans="1:12" ht="33">
      <c r="A401" s="3" t="s">
        <v>1054</v>
      </c>
      <c r="B401" s="4" t="s">
        <v>1055</v>
      </c>
      <c r="C401" s="27" t="s">
        <v>1056</v>
      </c>
      <c r="D401" s="4" t="s">
        <v>24</v>
      </c>
      <c r="E401" s="4" t="s">
        <v>32</v>
      </c>
      <c r="F401" s="5">
        <v>18</v>
      </c>
      <c r="G401" s="5">
        <v>25.65</v>
      </c>
      <c r="H401" s="28">
        <f>ROUND(ROUND(F401,2)*ROUND(G401,2),2)</f>
        <v>461.7</v>
      </c>
      <c r="J401" s="29">
        <f t="shared" si="45"/>
        <v>25.65</v>
      </c>
      <c r="K401" s="29">
        <f t="shared" si="46"/>
        <v>461.7</v>
      </c>
      <c r="L401" s="14">
        <f t="shared" si="47"/>
        <v>0</v>
      </c>
    </row>
    <row r="402" spans="1:12" ht="33">
      <c r="A402" s="3" t="s">
        <v>1057</v>
      </c>
      <c r="B402" s="4" t="s">
        <v>1058</v>
      </c>
      <c r="C402" s="27" t="s">
        <v>1059</v>
      </c>
      <c r="D402" s="4" t="s">
        <v>24</v>
      </c>
      <c r="E402" s="4" t="s">
        <v>32</v>
      </c>
      <c r="F402" s="5">
        <v>6</v>
      </c>
      <c r="G402" s="5">
        <v>25.65</v>
      </c>
      <c r="H402" s="28">
        <f>ROUND(ROUND(F402,2)*ROUND(G402,2),2)</f>
        <v>153.9</v>
      </c>
      <c r="J402" s="29">
        <f t="shared" si="45"/>
        <v>25.65</v>
      </c>
      <c r="K402" s="29">
        <f t="shared" si="46"/>
        <v>153.9</v>
      </c>
      <c r="L402" s="14">
        <f t="shared" si="47"/>
        <v>0</v>
      </c>
    </row>
    <row r="403" spans="1:12" ht="24.75">
      <c r="A403" s="3" t="s">
        <v>1060</v>
      </c>
      <c r="B403" s="4" t="s">
        <v>1061</v>
      </c>
      <c r="C403" s="27" t="s">
        <v>1062</v>
      </c>
      <c r="D403" s="4" t="s">
        <v>24</v>
      </c>
      <c r="E403" s="4" t="s">
        <v>32</v>
      </c>
      <c r="F403" s="5">
        <v>2</v>
      </c>
      <c r="G403" s="5">
        <v>28.94</v>
      </c>
      <c r="H403" s="28">
        <f>ROUND(ROUND(F403,2)*ROUND(G403,2),2)</f>
        <v>57.88</v>
      </c>
      <c r="J403" s="29">
        <f t="shared" si="45"/>
        <v>28.94</v>
      </c>
      <c r="K403" s="29">
        <f t="shared" si="46"/>
        <v>57.88</v>
      </c>
      <c r="L403" s="14">
        <f t="shared" si="47"/>
        <v>0</v>
      </c>
    </row>
    <row r="404" spans="1:12" ht="20.100000000000001" customHeight="1">
      <c r="A404" s="1" t="s">
        <v>1063</v>
      </c>
      <c r="B404" s="41" t="s">
        <v>1064</v>
      </c>
      <c r="C404" s="41"/>
      <c r="D404" s="41"/>
      <c r="E404" s="41"/>
      <c r="F404" s="41"/>
      <c r="G404" s="41"/>
      <c r="H404" s="2">
        <f>ROUND(H405+H413,2)</f>
        <v>69344.509999999995</v>
      </c>
      <c r="J404" s="30"/>
      <c r="K404" s="30"/>
      <c r="L404" s="15"/>
    </row>
    <row r="405" spans="1:12" ht="20.100000000000001" customHeight="1">
      <c r="A405" s="1" t="s">
        <v>1065</v>
      </c>
      <c r="B405" s="41" t="s">
        <v>1066</v>
      </c>
      <c r="C405" s="41"/>
      <c r="D405" s="41"/>
      <c r="E405" s="41"/>
      <c r="F405" s="41"/>
      <c r="G405" s="41"/>
      <c r="H405" s="2">
        <f>ROUND(SUM(H406:H412),2)</f>
        <v>37184.15</v>
      </c>
      <c r="J405" s="30"/>
      <c r="K405" s="30"/>
      <c r="L405" s="15"/>
    </row>
    <row r="406" spans="1:12" ht="24.75">
      <c r="A406" s="3" t="s">
        <v>1067</v>
      </c>
      <c r="B406" s="4" t="s">
        <v>1068</v>
      </c>
      <c r="C406" s="27" t="s">
        <v>1069</v>
      </c>
      <c r="D406" s="4" t="s">
        <v>13</v>
      </c>
      <c r="E406" s="4" t="s">
        <v>38</v>
      </c>
      <c r="F406" s="5">
        <v>272.38</v>
      </c>
      <c r="G406" s="5">
        <v>7.88</v>
      </c>
      <c r="H406" s="28">
        <f t="shared" ref="H406:H412" si="48">ROUND(ROUND(F406,2)*ROUND(G406,2),2)</f>
        <v>2146.35</v>
      </c>
      <c r="J406" s="29">
        <f t="shared" si="45"/>
        <v>7.88</v>
      </c>
      <c r="K406" s="29">
        <f t="shared" si="46"/>
        <v>2146.35</v>
      </c>
      <c r="L406" s="14">
        <f t="shared" si="47"/>
        <v>0</v>
      </c>
    </row>
    <row r="407" spans="1:12" ht="24.75">
      <c r="A407" s="3" t="s">
        <v>1070</v>
      </c>
      <c r="B407" s="4" t="s">
        <v>1071</v>
      </c>
      <c r="C407" s="27" t="s">
        <v>1072</v>
      </c>
      <c r="D407" s="4" t="s">
        <v>13</v>
      </c>
      <c r="E407" s="4" t="s">
        <v>38</v>
      </c>
      <c r="F407" s="5">
        <v>96.25</v>
      </c>
      <c r="G407" s="5">
        <v>9.1999999999999993</v>
      </c>
      <c r="H407" s="28">
        <f t="shared" si="48"/>
        <v>885.5</v>
      </c>
      <c r="J407" s="29">
        <f t="shared" si="45"/>
        <v>9.1999999999999993</v>
      </c>
      <c r="K407" s="29">
        <f t="shared" si="46"/>
        <v>885.5</v>
      </c>
      <c r="L407" s="14">
        <f t="shared" si="47"/>
        <v>0</v>
      </c>
    </row>
    <row r="408" spans="1:12" ht="24.75">
      <c r="A408" s="3" t="s">
        <v>1073</v>
      </c>
      <c r="B408" s="4" t="s">
        <v>1074</v>
      </c>
      <c r="C408" s="27" t="s">
        <v>1075</v>
      </c>
      <c r="D408" s="4" t="s">
        <v>13</v>
      </c>
      <c r="E408" s="4" t="s">
        <v>38</v>
      </c>
      <c r="F408" s="5">
        <v>543.91999999999996</v>
      </c>
      <c r="G408" s="5">
        <v>5.09</v>
      </c>
      <c r="H408" s="28">
        <f t="shared" si="48"/>
        <v>2768.55</v>
      </c>
      <c r="J408" s="29">
        <f t="shared" si="45"/>
        <v>5.09</v>
      </c>
      <c r="K408" s="29">
        <f t="shared" si="46"/>
        <v>2768.55</v>
      </c>
      <c r="L408" s="14">
        <f t="shared" si="47"/>
        <v>0</v>
      </c>
    </row>
    <row r="409" spans="1:12" ht="24.75">
      <c r="A409" s="3" t="s">
        <v>1076</v>
      </c>
      <c r="B409" s="4" t="s">
        <v>1077</v>
      </c>
      <c r="C409" s="27" t="s">
        <v>1078</v>
      </c>
      <c r="D409" s="4" t="s">
        <v>13</v>
      </c>
      <c r="E409" s="4" t="s">
        <v>38</v>
      </c>
      <c r="F409" s="5">
        <v>401.16</v>
      </c>
      <c r="G409" s="5">
        <v>26.62</v>
      </c>
      <c r="H409" s="28">
        <f t="shared" si="48"/>
        <v>10678.88</v>
      </c>
      <c r="J409" s="29">
        <f t="shared" si="45"/>
        <v>26.62</v>
      </c>
      <c r="K409" s="29">
        <f t="shared" si="46"/>
        <v>10678.88</v>
      </c>
      <c r="L409" s="14">
        <f t="shared" si="47"/>
        <v>0</v>
      </c>
    </row>
    <row r="410" spans="1:12" ht="24.75">
      <c r="A410" s="3" t="s">
        <v>1079</v>
      </c>
      <c r="B410" s="4" t="s">
        <v>1080</v>
      </c>
      <c r="C410" s="27" t="s">
        <v>1081</v>
      </c>
      <c r="D410" s="4" t="s">
        <v>13</v>
      </c>
      <c r="E410" s="4" t="s">
        <v>38</v>
      </c>
      <c r="F410" s="5">
        <v>138.9</v>
      </c>
      <c r="G410" s="5">
        <v>49.09</v>
      </c>
      <c r="H410" s="28">
        <f t="shared" si="48"/>
        <v>6818.6</v>
      </c>
      <c r="J410" s="29">
        <f t="shared" si="45"/>
        <v>49.09</v>
      </c>
      <c r="K410" s="29">
        <f t="shared" si="46"/>
        <v>6818.6</v>
      </c>
      <c r="L410" s="14">
        <f t="shared" si="47"/>
        <v>0</v>
      </c>
    </row>
    <row r="411" spans="1:12" ht="24.75">
      <c r="A411" s="3" t="s">
        <v>1082</v>
      </c>
      <c r="B411" s="4" t="s">
        <v>1083</v>
      </c>
      <c r="C411" s="27" t="s">
        <v>1084</v>
      </c>
      <c r="D411" s="4" t="s">
        <v>13</v>
      </c>
      <c r="E411" s="4" t="s">
        <v>38</v>
      </c>
      <c r="F411" s="5">
        <v>96.58</v>
      </c>
      <c r="G411" s="5">
        <v>65.44</v>
      </c>
      <c r="H411" s="28">
        <f t="shared" si="48"/>
        <v>6320.2</v>
      </c>
      <c r="J411" s="29">
        <f t="shared" si="45"/>
        <v>65.44</v>
      </c>
      <c r="K411" s="29">
        <f t="shared" si="46"/>
        <v>6320.2</v>
      </c>
      <c r="L411" s="14">
        <f t="shared" si="47"/>
        <v>0</v>
      </c>
    </row>
    <row r="412" spans="1:12" ht="24.75">
      <c r="A412" s="3" t="s">
        <v>1085</v>
      </c>
      <c r="B412" s="4" t="s">
        <v>1086</v>
      </c>
      <c r="C412" s="27" t="s">
        <v>1087</v>
      </c>
      <c r="D412" s="4" t="s">
        <v>13</v>
      </c>
      <c r="E412" s="4" t="s">
        <v>38</v>
      </c>
      <c r="F412" s="5">
        <v>276.74</v>
      </c>
      <c r="G412" s="5">
        <v>27.34</v>
      </c>
      <c r="H412" s="28">
        <f t="shared" si="48"/>
        <v>7566.07</v>
      </c>
      <c r="J412" s="29">
        <f t="shared" si="45"/>
        <v>27.34</v>
      </c>
      <c r="K412" s="29">
        <f t="shared" si="46"/>
        <v>7566.07</v>
      </c>
      <c r="L412" s="14">
        <f t="shared" si="47"/>
        <v>0</v>
      </c>
    </row>
    <row r="413" spans="1:12" ht="20.100000000000001" customHeight="1">
      <c r="A413" s="1" t="s">
        <v>1088</v>
      </c>
      <c r="B413" s="41" t="s">
        <v>1089</v>
      </c>
      <c r="C413" s="41"/>
      <c r="D413" s="41"/>
      <c r="E413" s="41"/>
      <c r="F413" s="41"/>
      <c r="G413" s="41"/>
      <c r="H413" s="2">
        <f>ROUND(SUM(H414:H414),2)</f>
        <v>32160.36</v>
      </c>
      <c r="J413" s="30"/>
      <c r="K413" s="30"/>
      <c r="L413" s="15"/>
    </row>
    <row r="414" spans="1:12" ht="24.75">
      <c r="A414" s="3" t="s">
        <v>1090</v>
      </c>
      <c r="B414" s="4" t="s">
        <v>1091</v>
      </c>
      <c r="C414" s="27" t="s">
        <v>1092</v>
      </c>
      <c r="D414" s="4" t="s">
        <v>13</v>
      </c>
      <c r="E414" s="4" t="s">
        <v>38</v>
      </c>
      <c r="F414" s="5">
        <v>398.32</v>
      </c>
      <c r="G414" s="5">
        <v>80.739999999999995</v>
      </c>
      <c r="H414" s="28">
        <f>ROUND(ROUND(F414,2)*ROUND(G414,2),2)</f>
        <v>32160.36</v>
      </c>
      <c r="J414" s="29">
        <f t="shared" si="45"/>
        <v>80.739999999999995</v>
      </c>
      <c r="K414" s="29">
        <f t="shared" si="46"/>
        <v>32160.36</v>
      </c>
      <c r="L414" s="14">
        <f t="shared" si="47"/>
        <v>0</v>
      </c>
    </row>
    <row r="415" spans="1:12" ht="20.100000000000001" customHeight="1">
      <c r="A415" s="1" t="s">
        <v>1093</v>
      </c>
      <c r="B415" s="41" t="s">
        <v>1094</v>
      </c>
      <c r="C415" s="41"/>
      <c r="D415" s="41"/>
      <c r="E415" s="41"/>
      <c r="F415" s="41"/>
      <c r="G415" s="41"/>
      <c r="H415" s="2">
        <f>ROUND(H416+H420+H429+H437,2)</f>
        <v>21805.22</v>
      </c>
      <c r="J415" s="30"/>
      <c r="K415" s="30"/>
      <c r="L415" s="15"/>
    </row>
    <row r="416" spans="1:12" ht="20.100000000000001" customHeight="1">
      <c r="A416" s="1" t="s">
        <v>1095</v>
      </c>
      <c r="B416" s="41" t="s">
        <v>1096</v>
      </c>
      <c r="C416" s="41"/>
      <c r="D416" s="41"/>
      <c r="E416" s="41"/>
      <c r="F416" s="41"/>
      <c r="G416" s="41"/>
      <c r="H416" s="2">
        <f>ROUND(SUM(H417:H419),2)</f>
        <v>4533.92</v>
      </c>
      <c r="J416" s="30"/>
      <c r="K416" s="30"/>
      <c r="L416" s="15"/>
    </row>
    <row r="417" spans="1:12" ht="16.5">
      <c r="A417" s="3" t="s">
        <v>1097</v>
      </c>
      <c r="B417" s="4" t="s">
        <v>1098</v>
      </c>
      <c r="C417" s="27" t="s">
        <v>1099</v>
      </c>
      <c r="D417" s="4" t="s">
        <v>13</v>
      </c>
      <c r="E417" s="4" t="s">
        <v>32</v>
      </c>
      <c r="F417" s="5">
        <v>7</v>
      </c>
      <c r="G417" s="5">
        <v>152.02000000000001</v>
      </c>
      <c r="H417" s="28">
        <f>ROUND(ROUND(F417,2)*ROUND(G417,2),2)</f>
        <v>1064.1400000000001</v>
      </c>
      <c r="J417" s="29">
        <f t="shared" si="45"/>
        <v>152.02000000000001</v>
      </c>
      <c r="K417" s="29">
        <f t="shared" si="46"/>
        <v>1064.1400000000001</v>
      </c>
      <c r="L417" s="14">
        <f t="shared" si="47"/>
        <v>0</v>
      </c>
    </row>
    <row r="418" spans="1:12" ht="24.75">
      <c r="A418" s="3" t="s">
        <v>1100</v>
      </c>
      <c r="B418" s="4" t="s">
        <v>1101</v>
      </c>
      <c r="C418" s="27" t="s">
        <v>1102</v>
      </c>
      <c r="D418" s="4" t="s">
        <v>13</v>
      </c>
      <c r="E418" s="4" t="s">
        <v>32</v>
      </c>
      <c r="F418" s="5">
        <v>2</v>
      </c>
      <c r="G418" s="5">
        <v>540.38</v>
      </c>
      <c r="H418" s="28">
        <f>ROUND(ROUND(F418,2)*ROUND(G418,2),2)</f>
        <v>1080.76</v>
      </c>
      <c r="J418" s="29">
        <f t="shared" si="45"/>
        <v>540.38</v>
      </c>
      <c r="K418" s="29">
        <f t="shared" si="46"/>
        <v>1080.76</v>
      </c>
      <c r="L418" s="14">
        <f t="shared" si="47"/>
        <v>0</v>
      </c>
    </row>
    <row r="419" spans="1:12" ht="24.75">
      <c r="A419" s="3" t="s">
        <v>1103</v>
      </c>
      <c r="B419" s="4" t="s">
        <v>1104</v>
      </c>
      <c r="C419" s="27" t="s">
        <v>1105</v>
      </c>
      <c r="D419" s="4" t="s">
        <v>13</v>
      </c>
      <c r="E419" s="4" t="s">
        <v>32</v>
      </c>
      <c r="F419" s="5">
        <v>3</v>
      </c>
      <c r="G419" s="5">
        <v>796.34</v>
      </c>
      <c r="H419" s="28">
        <f>ROUND(ROUND(F419,2)*ROUND(G419,2),2)</f>
        <v>2389.02</v>
      </c>
      <c r="J419" s="29">
        <f t="shared" si="45"/>
        <v>796.34</v>
      </c>
      <c r="K419" s="29">
        <f t="shared" si="46"/>
        <v>2389.02</v>
      </c>
      <c r="L419" s="14">
        <f t="shared" si="47"/>
        <v>0</v>
      </c>
    </row>
    <row r="420" spans="1:12" ht="20.100000000000001" customHeight="1">
      <c r="A420" s="1" t="s">
        <v>1106</v>
      </c>
      <c r="B420" s="41" t="s">
        <v>1107</v>
      </c>
      <c r="C420" s="41"/>
      <c r="D420" s="41"/>
      <c r="E420" s="41"/>
      <c r="F420" s="41"/>
      <c r="G420" s="41"/>
      <c r="H420" s="2">
        <f>ROUND(SUM(H421:H428),2)</f>
        <v>7429.62</v>
      </c>
      <c r="J420" s="30"/>
      <c r="K420" s="30"/>
      <c r="L420" s="15"/>
    </row>
    <row r="421" spans="1:12" ht="16.5">
      <c r="A421" s="3" t="s">
        <v>1108</v>
      </c>
      <c r="B421" s="4" t="s">
        <v>1109</v>
      </c>
      <c r="C421" s="27" t="s">
        <v>1110</v>
      </c>
      <c r="D421" s="4" t="s">
        <v>13</v>
      </c>
      <c r="E421" s="4" t="s">
        <v>32</v>
      </c>
      <c r="F421" s="5">
        <v>6</v>
      </c>
      <c r="G421" s="5">
        <v>308.27</v>
      </c>
      <c r="H421" s="28">
        <f t="shared" ref="H421:H428" si="49">ROUND(ROUND(F421,2)*ROUND(G421,2),2)</f>
        <v>1849.62</v>
      </c>
      <c r="J421" s="29">
        <f t="shared" si="45"/>
        <v>308.27</v>
      </c>
      <c r="K421" s="29">
        <f t="shared" si="46"/>
        <v>1849.62</v>
      </c>
      <c r="L421" s="14">
        <f t="shared" si="47"/>
        <v>0</v>
      </c>
    </row>
    <row r="422" spans="1:12" ht="16.5">
      <c r="A422" s="3" t="s">
        <v>1111</v>
      </c>
      <c r="B422" s="4" t="s">
        <v>1112</v>
      </c>
      <c r="C422" s="27" t="s">
        <v>1113</v>
      </c>
      <c r="D422" s="4" t="s">
        <v>13</v>
      </c>
      <c r="E422" s="4" t="s">
        <v>32</v>
      </c>
      <c r="F422" s="5">
        <v>6</v>
      </c>
      <c r="G422" s="5">
        <v>326.54000000000002</v>
      </c>
      <c r="H422" s="28">
        <f t="shared" si="49"/>
        <v>1959.24</v>
      </c>
      <c r="J422" s="29">
        <f t="shared" si="45"/>
        <v>326.54000000000002</v>
      </c>
      <c r="K422" s="29">
        <f t="shared" si="46"/>
        <v>1959.24</v>
      </c>
      <c r="L422" s="14">
        <f t="shared" si="47"/>
        <v>0</v>
      </c>
    </row>
    <row r="423" spans="1:12" ht="16.5">
      <c r="A423" s="3" t="s">
        <v>1114</v>
      </c>
      <c r="B423" s="4" t="s">
        <v>1115</v>
      </c>
      <c r="C423" s="27" t="s">
        <v>1116</v>
      </c>
      <c r="D423" s="4" t="s">
        <v>13</v>
      </c>
      <c r="E423" s="4" t="s">
        <v>32</v>
      </c>
      <c r="F423" s="5">
        <v>6</v>
      </c>
      <c r="G423" s="5">
        <v>338.7</v>
      </c>
      <c r="H423" s="28">
        <f t="shared" si="49"/>
        <v>2032.2</v>
      </c>
      <c r="J423" s="29">
        <f t="shared" si="45"/>
        <v>338.7</v>
      </c>
      <c r="K423" s="29">
        <f t="shared" si="46"/>
        <v>2032.2</v>
      </c>
      <c r="L423" s="14">
        <f t="shared" si="47"/>
        <v>0</v>
      </c>
    </row>
    <row r="424" spans="1:12" ht="16.5">
      <c r="A424" s="3" t="s">
        <v>1117</v>
      </c>
      <c r="B424" s="4" t="s">
        <v>1118</v>
      </c>
      <c r="C424" s="27" t="s">
        <v>1119</v>
      </c>
      <c r="D424" s="4" t="s">
        <v>13</v>
      </c>
      <c r="E424" s="4" t="s">
        <v>32</v>
      </c>
      <c r="F424" s="5">
        <v>4</v>
      </c>
      <c r="G424" s="5">
        <v>150.13</v>
      </c>
      <c r="H424" s="28">
        <f t="shared" si="49"/>
        <v>600.52</v>
      </c>
      <c r="J424" s="29">
        <f t="shared" si="45"/>
        <v>150.13</v>
      </c>
      <c r="K424" s="29">
        <f t="shared" si="46"/>
        <v>600.52</v>
      </c>
      <c r="L424" s="14">
        <f t="shared" si="47"/>
        <v>0</v>
      </c>
    </row>
    <row r="425" spans="1:12" ht="16.5">
      <c r="A425" s="3" t="s">
        <v>1120</v>
      </c>
      <c r="B425" s="4" t="s">
        <v>1121</v>
      </c>
      <c r="C425" s="27" t="s">
        <v>1122</v>
      </c>
      <c r="D425" s="4" t="s">
        <v>24</v>
      </c>
      <c r="E425" s="4" t="s">
        <v>32</v>
      </c>
      <c r="F425" s="5">
        <v>3</v>
      </c>
      <c r="G425" s="5">
        <v>173.54</v>
      </c>
      <c r="H425" s="28">
        <f t="shared" si="49"/>
        <v>520.62</v>
      </c>
      <c r="J425" s="29">
        <f t="shared" si="45"/>
        <v>173.54</v>
      </c>
      <c r="K425" s="29">
        <f t="shared" si="46"/>
        <v>520.62</v>
      </c>
      <c r="L425" s="14">
        <f t="shared" si="47"/>
        <v>0</v>
      </c>
    </row>
    <row r="426" spans="1:12" ht="16.5">
      <c r="A426" s="3" t="s">
        <v>1123</v>
      </c>
      <c r="B426" s="4" t="s">
        <v>1124</v>
      </c>
      <c r="C426" s="27" t="s">
        <v>1125</v>
      </c>
      <c r="D426" s="4" t="s">
        <v>24</v>
      </c>
      <c r="E426" s="4" t="s">
        <v>32</v>
      </c>
      <c r="F426" s="5">
        <v>1</v>
      </c>
      <c r="G426" s="5">
        <v>198.2</v>
      </c>
      <c r="H426" s="28">
        <f t="shared" si="49"/>
        <v>198.2</v>
      </c>
      <c r="J426" s="29">
        <f t="shared" si="45"/>
        <v>198.2</v>
      </c>
      <c r="K426" s="29">
        <f t="shared" si="46"/>
        <v>198.2</v>
      </c>
      <c r="L426" s="14">
        <f t="shared" si="47"/>
        <v>0</v>
      </c>
    </row>
    <row r="427" spans="1:12" ht="16.5">
      <c r="A427" s="3" t="s">
        <v>1126</v>
      </c>
      <c r="B427" s="4" t="s">
        <v>1127</v>
      </c>
      <c r="C427" s="27" t="s">
        <v>1128</v>
      </c>
      <c r="D427" s="4" t="s">
        <v>13</v>
      </c>
      <c r="E427" s="4" t="s">
        <v>32</v>
      </c>
      <c r="F427" s="5">
        <v>1</v>
      </c>
      <c r="G427" s="5">
        <v>58.04</v>
      </c>
      <c r="H427" s="28">
        <f t="shared" si="49"/>
        <v>58.04</v>
      </c>
      <c r="J427" s="29">
        <f t="shared" si="45"/>
        <v>58.04</v>
      </c>
      <c r="K427" s="29">
        <f t="shared" si="46"/>
        <v>58.04</v>
      </c>
      <c r="L427" s="14">
        <f t="shared" si="47"/>
        <v>0</v>
      </c>
    </row>
    <row r="428" spans="1:12" ht="16.5">
      <c r="A428" s="3" t="s">
        <v>1129</v>
      </c>
      <c r="B428" s="4" t="s">
        <v>1130</v>
      </c>
      <c r="C428" s="27" t="s">
        <v>1131</v>
      </c>
      <c r="D428" s="4" t="s">
        <v>13</v>
      </c>
      <c r="E428" s="4" t="s">
        <v>32</v>
      </c>
      <c r="F428" s="5">
        <v>2</v>
      </c>
      <c r="G428" s="5">
        <v>105.59</v>
      </c>
      <c r="H428" s="28">
        <f t="shared" si="49"/>
        <v>211.18</v>
      </c>
      <c r="J428" s="29">
        <f t="shared" si="45"/>
        <v>105.59</v>
      </c>
      <c r="K428" s="29">
        <f t="shared" si="46"/>
        <v>211.18</v>
      </c>
      <c r="L428" s="14">
        <f t="shared" si="47"/>
        <v>0</v>
      </c>
    </row>
    <row r="429" spans="1:12" ht="20.100000000000001" customHeight="1">
      <c r="A429" s="1" t="s">
        <v>1132</v>
      </c>
      <c r="B429" s="41" t="s">
        <v>1133</v>
      </c>
      <c r="C429" s="41"/>
      <c r="D429" s="41"/>
      <c r="E429" s="41"/>
      <c r="F429" s="41"/>
      <c r="G429" s="41"/>
      <c r="H429" s="2">
        <f>ROUND(SUM(H430:H436),2)</f>
        <v>4442.09</v>
      </c>
      <c r="J429" s="30"/>
      <c r="K429" s="30"/>
      <c r="L429" s="15"/>
    </row>
    <row r="430" spans="1:12" ht="16.5">
      <c r="A430" s="3" t="s">
        <v>1134</v>
      </c>
      <c r="B430" s="4" t="s">
        <v>1135</v>
      </c>
      <c r="C430" s="27" t="s">
        <v>1136</v>
      </c>
      <c r="D430" s="4" t="s">
        <v>13</v>
      </c>
      <c r="E430" s="4" t="s">
        <v>32</v>
      </c>
      <c r="F430" s="5">
        <v>5</v>
      </c>
      <c r="G430" s="5">
        <v>36.92</v>
      </c>
      <c r="H430" s="28">
        <f t="shared" ref="H430:H436" si="50">ROUND(ROUND(F430,2)*ROUND(G430,2),2)</f>
        <v>184.6</v>
      </c>
      <c r="J430" s="29">
        <f t="shared" si="45"/>
        <v>36.92</v>
      </c>
      <c r="K430" s="29">
        <f t="shared" si="46"/>
        <v>184.6</v>
      </c>
      <c r="L430" s="14">
        <f t="shared" si="47"/>
        <v>0</v>
      </c>
    </row>
    <row r="431" spans="1:12" ht="16.5">
      <c r="A431" s="3" t="s">
        <v>1137</v>
      </c>
      <c r="B431" s="4" t="s">
        <v>1138</v>
      </c>
      <c r="C431" s="27" t="s">
        <v>1139</v>
      </c>
      <c r="D431" s="4" t="s">
        <v>24</v>
      </c>
      <c r="E431" s="4" t="s">
        <v>32</v>
      </c>
      <c r="F431" s="5">
        <v>0</v>
      </c>
      <c r="G431" s="5">
        <v>316.32</v>
      </c>
      <c r="H431" s="28">
        <f t="shared" si="50"/>
        <v>0</v>
      </c>
      <c r="J431" s="29">
        <f t="shared" si="45"/>
        <v>316.32</v>
      </c>
      <c r="K431" s="29">
        <f t="shared" si="46"/>
        <v>0</v>
      </c>
      <c r="L431" s="14">
        <f t="shared" si="47"/>
        <v>0</v>
      </c>
    </row>
    <row r="432" spans="1:12" ht="16.5">
      <c r="A432" s="3" t="s">
        <v>1140</v>
      </c>
      <c r="B432" s="4" t="s">
        <v>1141</v>
      </c>
      <c r="C432" s="27" t="s">
        <v>1142</v>
      </c>
      <c r="D432" s="4" t="s">
        <v>24</v>
      </c>
      <c r="E432" s="4" t="s">
        <v>32</v>
      </c>
      <c r="F432" s="5">
        <v>11</v>
      </c>
      <c r="G432" s="5">
        <v>60.99</v>
      </c>
      <c r="H432" s="28">
        <f t="shared" si="50"/>
        <v>670.89</v>
      </c>
      <c r="J432" s="29">
        <f t="shared" si="45"/>
        <v>60.99</v>
      </c>
      <c r="K432" s="29">
        <f t="shared" si="46"/>
        <v>670.89</v>
      </c>
      <c r="L432" s="14">
        <f t="shared" si="47"/>
        <v>0</v>
      </c>
    </row>
    <row r="433" spans="1:12" ht="16.5">
      <c r="A433" s="3" t="s">
        <v>1143</v>
      </c>
      <c r="B433" s="4" t="s">
        <v>1144</v>
      </c>
      <c r="C433" s="27" t="s">
        <v>1145</v>
      </c>
      <c r="D433" s="4" t="s">
        <v>13</v>
      </c>
      <c r="E433" s="4" t="s">
        <v>32</v>
      </c>
      <c r="F433" s="5">
        <v>14</v>
      </c>
      <c r="G433" s="5">
        <v>59.07</v>
      </c>
      <c r="H433" s="28">
        <f t="shared" si="50"/>
        <v>826.98</v>
      </c>
      <c r="J433" s="29">
        <f t="shared" si="45"/>
        <v>59.07</v>
      </c>
      <c r="K433" s="29">
        <f t="shared" si="46"/>
        <v>826.98</v>
      </c>
      <c r="L433" s="14">
        <f t="shared" si="47"/>
        <v>0</v>
      </c>
    </row>
    <row r="434" spans="1:12" ht="16.5">
      <c r="A434" s="3" t="s">
        <v>1146</v>
      </c>
      <c r="B434" s="4" t="s">
        <v>1147</v>
      </c>
      <c r="C434" s="27" t="s">
        <v>1148</v>
      </c>
      <c r="D434" s="4" t="s">
        <v>24</v>
      </c>
      <c r="E434" s="4" t="s">
        <v>32</v>
      </c>
      <c r="F434" s="5">
        <v>3</v>
      </c>
      <c r="G434" s="5">
        <v>472.25</v>
      </c>
      <c r="H434" s="28">
        <f t="shared" si="50"/>
        <v>1416.75</v>
      </c>
      <c r="J434" s="29">
        <f t="shared" si="45"/>
        <v>472.25</v>
      </c>
      <c r="K434" s="29">
        <f t="shared" si="46"/>
        <v>1416.75</v>
      </c>
      <c r="L434" s="14">
        <f t="shared" si="47"/>
        <v>0</v>
      </c>
    </row>
    <row r="435" spans="1:12" ht="16.5">
      <c r="A435" s="3" t="s">
        <v>1149</v>
      </c>
      <c r="B435" s="4" t="s">
        <v>1150</v>
      </c>
      <c r="C435" s="27" t="s">
        <v>1151</v>
      </c>
      <c r="D435" s="4" t="s">
        <v>13</v>
      </c>
      <c r="E435" s="4" t="s">
        <v>32</v>
      </c>
      <c r="F435" s="5">
        <v>1</v>
      </c>
      <c r="G435" s="5">
        <v>1037.92</v>
      </c>
      <c r="H435" s="28">
        <f t="shared" si="50"/>
        <v>1037.92</v>
      </c>
      <c r="J435" s="29">
        <f t="shared" si="45"/>
        <v>1037.92</v>
      </c>
      <c r="K435" s="29">
        <f t="shared" si="46"/>
        <v>1037.92</v>
      </c>
      <c r="L435" s="14">
        <f t="shared" si="47"/>
        <v>0</v>
      </c>
    </row>
    <row r="436" spans="1:12" ht="16.5">
      <c r="A436" s="3" t="s">
        <v>1152</v>
      </c>
      <c r="B436" s="4" t="s">
        <v>1153</v>
      </c>
      <c r="C436" s="27" t="s">
        <v>1154</v>
      </c>
      <c r="D436" s="4" t="s">
        <v>24</v>
      </c>
      <c r="E436" s="4" t="s">
        <v>32</v>
      </c>
      <c r="F436" s="5">
        <v>5</v>
      </c>
      <c r="G436" s="5">
        <v>60.99</v>
      </c>
      <c r="H436" s="28">
        <f t="shared" si="50"/>
        <v>304.95</v>
      </c>
      <c r="J436" s="29">
        <f t="shared" si="45"/>
        <v>60.99</v>
      </c>
      <c r="K436" s="29">
        <f t="shared" si="46"/>
        <v>304.95</v>
      </c>
      <c r="L436" s="14">
        <f t="shared" si="47"/>
        <v>0</v>
      </c>
    </row>
    <row r="437" spans="1:12" ht="20.100000000000001" customHeight="1">
      <c r="A437" s="1" t="s">
        <v>1155</v>
      </c>
      <c r="B437" s="41" t="s">
        <v>1156</v>
      </c>
      <c r="C437" s="41"/>
      <c r="D437" s="41"/>
      <c r="E437" s="41"/>
      <c r="F437" s="41"/>
      <c r="G437" s="41"/>
      <c r="H437" s="2">
        <f>ROUND(SUM(H438:H439),2)</f>
        <v>5399.59</v>
      </c>
      <c r="J437" s="30"/>
      <c r="K437" s="30"/>
      <c r="L437" s="15"/>
    </row>
    <row r="438" spans="1:12" ht="16.5">
      <c r="A438" s="3" t="s">
        <v>1157</v>
      </c>
      <c r="B438" s="4" t="s">
        <v>1158</v>
      </c>
      <c r="C438" s="27" t="s">
        <v>1159</v>
      </c>
      <c r="D438" s="4" t="s">
        <v>24</v>
      </c>
      <c r="E438" s="4" t="s">
        <v>32</v>
      </c>
      <c r="F438" s="5">
        <v>1</v>
      </c>
      <c r="G438" s="5">
        <v>1384.53</v>
      </c>
      <c r="H438" s="28">
        <f>ROUND(ROUND(F438,2)*ROUND(G438,2),2)</f>
        <v>1384.53</v>
      </c>
      <c r="J438" s="29">
        <f t="shared" si="45"/>
        <v>1384.53</v>
      </c>
      <c r="K438" s="29">
        <f t="shared" si="46"/>
        <v>1384.53</v>
      </c>
      <c r="L438" s="14">
        <f t="shared" si="47"/>
        <v>0</v>
      </c>
    </row>
    <row r="439" spans="1:12" ht="16.5">
      <c r="A439" s="3" t="s">
        <v>1160</v>
      </c>
      <c r="B439" s="4" t="s">
        <v>1161</v>
      </c>
      <c r="C439" s="27" t="s">
        <v>1162</v>
      </c>
      <c r="D439" s="4" t="s">
        <v>24</v>
      </c>
      <c r="E439" s="4" t="s">
        <v>32</v>
      </c>
      <c r="F439" s="5">
        <v>1</v>
      </c>
      <c r="G439" s="5">
        <v>4015.06</v>
      </c>
      <c r="H439" s="28">
        <f>ROUND(ROUND(F439,2)*ROUND(G439,2),2)</f>
        <v>4015.06</v>
      </c>
      <c r="J439" s="29">
        <f t="shared" si="45"/>
        <v>4015.06</v>
      </c>
      <c r="K439" s="29">
        <f t="shared" si="46"/>
        <v>4015.06</v>
      </c>
      <c r="L439" s="14">
        <f t="shared" si="47"/>
        <v>0</v>
      </c>
    </row>
    <row r="440" spans="1:12" ht="20.100000000000001" customHeight="1">
      <c r="A440" s="1" t="s">
        <v>1163</v>
      </c>
      <c r="B440" s="41" t="s">
        <v>1164</v>
      </c>
      <c r="C440" s="41"/>
      <c r="D440" s="41"/>
      <c r="E440" s="41"/>
      <c r="F440" s="41"/>
      <c r="G440" s="41"/>
      <c r="H440" s="2">
        <f>ROUND(H441,2)</f>
        <v>30205.71</v>
      </c>
      <c r="J440" s="30"/>
      <c r="K440" s="30"/>
      <c r="L440" s="15"/>
    </row>
    <row r="441" spans="1:12" ht="20.100000000000001" customHeight="1">
      <c r="A441" s="1" t="s">
        <v>1165</v>
      </c>
      <c r="B441" s="41" t="s">
        <v>1166</v>
      </c>
      <c r="C441" s="41"/>
      <c r="D441" s="41"/>
      <c r="E441" s="41"/>
      <c r="F441" s="41"/>
      <c r="G441" s="41"/>
      <c r="H441" s="2">
        <f>ROUND(SUM(H442:H445),2)</f>
        <v>30205.71</v>
      </c>
      <c r="J441" s="30"/>
      <c r="K441" s="30"/>
      <c r="L441" s="15"/>
    </row>
    <row r="442" spans="1:12" ht="16.5">
      <c r="A442" s="3" t="s">
        <v>1167</v>
      </c>
      <c r="B442" s="4" t="s">
        <v>1168</v>
      </c>
      <c r="C442" s="27" t="s">
        <v>1169</v>
      </c>
      <c r="D442" s="4" t="s">
        <v>13</v>
      </c>
      <c r="E442" s="4" t="s">
        <v>38</v>
      </c>
      <c r="F442" s="5">
        <v>522.66</v>
      </c>
      <c r="G442" s="5">
        <v>18.7</v>
      </c>
      <c r="H442" s="28">
        <f>ROUND(ROUND(F442,2)*ROUND(G442,2),2)</f>
        <v>9773.74</v>
      </c>
      <c r="J442" s="29">
        <f t="shared" si="45"/>
        <v>18.7</v>
      </c>
      <c r="K442" s="29">
        <f t="shared" si="46"/>
        <v>9773.74</v>
      </c>
      <c r="L442" s="14">
        <f t="shared" si="47"/>
        <v>0</v>
      </c>
    </row>
    <row r="443" spans="1:12" ht="16.5">
      <c r="A443" s="3" t="s">
        <v>1170</v>
      </c>
      <c r="B443" s="4" t="s">
        <v>1171</v>
      </c>
      <c r="C443" s="27" t="s">
        <v>1172</v>
      </c>
      <c r="D443" s="4" t="s">
        <v>13</v>
      </c>
      <c r="E443" s="4" t="s">
        <v>38</v>
      </c>
      <c r="F443" s="5">
        <v>522.66</v>
      </c>
      <c r="G443" s="5">
        <v>4.2300000000000004</v>
      </c>
      <c r="H443" s="28">
        <f>ROUND(ROUND(F443,2)*ROUND(G443,2),2)</f>
        <v>2210.85</v>
      </c>
      <c r="J443" s="29">
        <f t="shared" si="45"/>
        <v>4.2300000000000004</v>
      </c>
      <c r="K443" s="29">
        <f t="shared" si="46"/>
        <v>2210.85</v>
      </c>
      <c r="L443" s="14">
        <f t="shared" si="47"/>
        <v>0</v>
      </c>
    </row>
    <row r="444" spans="1:12" ht="16.5">
      <c r="A444" s="3" t="s">
        <v>1173</v>
      </c>
      <c r="B444" s="4" t="s">
        <v>1174</v>
      </c>
      <c r="C444" s="27" t="s">
        <v>1175</v>
      </c>
      <c r="D444" s="4" t="s">
        <v>13</v>
      </c>
      <c r="E444" s="4" t="s">
        <v>38</v>
      </c>
      <c r="F444" s="5">
        <v>522.66</v>
      </c>
      <c r="G444" s="5">
        <v>13.42</v>
      </c>
      <c r="H444" s="28">
        <f>ROUND(ROUND(F444,2)*ROUND(G444,2),2)</f>
        <v>7014.1</v>
      </c>
      <c r="J444" s="29">
        <f t="shared" si="45"/>
        <v>13.42</v>
      </c>
      <c r="K444" s="29">
        <f t="shared" si="46"/>
        <v>7014.1</v>
      </c>
      <c r="L444" s="14">
        <f t="shared" si="47"/>
        <v>0</v>
      </c>
    </row>
    <row r="445" spans="1:12" ht="16.5">
      <c r="A445" s="3" t="s">
        <v>1176</v>
      </c>
      <c r="B445" s="4" t="s">
        <v>1177</v>
      </c>
      <c r="C445" s="27" t="s">
        <v>1178</v>
      </c>
      <c r="D445" s="4" t="s">
        <v>13</v>
      </c>
      <c r="E445" s="4" t="s">
        <v>38</v>
      </c>
      <c r="F445" s="5">
        <v>391.17</v>
      </c>
      <c r="G445" s="5">
        <v>28.65</v>
      </c>
      <c r="H445" s="28">
        <f>ROUND(ROUND(F445,2)*ROUND(G445,2),2)</f>
        <v>11207.02</v>
      </c>
      <c r="J445" s="29">
        <f t="shared" si="45"/>
        <v>28.65</v>
      </c>
      <c r="K445" s="29">
        <f t="shared" si="46"/>
        <v>11207.02</v>
      </c>
      <c r="L445" s="14">
        <f t="shared" si="47"/>
        <v>0</v>
      </c>
    </row>
    <row r="446" spans="1:12" ht="20.100000000000001" customHeight="1">
      <c r="A446" s="1" t="s">
        <v>1179</v>
      </c>
      <c r="B446" s="41" t="s">
        <v>1180</v>
      </c>
      <c r="C446" s="41"/>
      <c r="D446" s="41"/>
      <c r="E446" s="41"/>
      <c r="F446" s="41"/>
      <c r="G446" s="41"/>
      <c r="H446" s="2">
        <f>ROUND(H447+H449,2)</f>
        <v>18898.03</v>
      </c>
      <c r="J446" s="30"/>
      <c r="K446" s="30"/>
      <c r="L446" s="15"/>
    </row>
    <row r="447" spans="1:12" ht="20.100000000000001" customHeight="1">
      <c r="A447" s="1" t="s">
        <v>1181</v>
      </c>
      <c r="B447" s="41" t="s">
        <v>1182</v>
      </c>
      <c r="C447" s="41"/>
      <c r="D447" s="41"/>
      <c r="E447" s="41"/>
      <c r="F447" s="41"/>
      <c r="G447" s="41"/>
      <c r="H447" s="2">
        <f>ROUND(SUM(H448:H448),2)</f>
        <v>5927.07</v>
      </c>
      <c r="J447" s="30"/>
      <c r="K447" s="30"/>
      <c r="L447" s="15"/>
    </row>
    <row r="448" spans="1:12" ht="24.75">
      <c r="A448" s="3" t="s">
        <v>1183</v>
      </c>
      <c r="B448" s="4" t="s">
        <v>1184</v>
      </c>
      <c r="C448" s="27" t="s">
        <v>1185</v>
      </c>
      <c r="D448" s="4" t="s">
        <v>398</v>
      </c>
      <c r="E448" s="4" t="s">
        <v>495</v>
      </c>
      <c r="F448" s="5">
        <v>7.98</v>
      </c>
      <c r="G448" s="5">
        <v>742.74</v>
      </c>
      <c r="H448" s="28">
        <f>ROUND(ROUND(F448,2)*ROUND(G448,2),2)</f>
        <v>5927.07</v>
      </c>
      <c r="J448" s="29">
        <f t="shared" si="45"/>
        <v>742.74</v>
      </c>
      <c r="K448" s="29">
        <f t="shared" si="46"/>
        <v>5927.07</v>
      </c>
      <c r="L448" s="14">
        <f t="shared" si="47"/>
        <v>0</v>
      </c>
    </row>
    <row r="449" spans="1:12" ht="20.100000000000001" customHeight="1">
      <c r="A449" s="1" t="s">
        <v>1186</v>
      </c>
      <c r="B449" s="41" t="s">
        <v>1187</v>
      </c>
      <c r="C449" s="41"/>
      <c r="D449" s="41"/>
      <c r="E449" s="41"/>
      <c r="F449" s="41"/>
      <c r="G449" s="41"/>
      <c r="H449" s="2">
        <f>ROUND(SUM(H450:H451),2)</f>
        <v>12970.96</v>
      </c>
      <c r="J449" s="30"/>
      <c r="K449" s="30"/>
      <c r="L449" s="15"/>
    </row>
    <row r="450" spans="1:12" ht="16.5">
      <c r="A450" s="3" t="s">
        <v>1188</v>
      </c>
      <c r="B450" s="4" t="s">
        <v>1189</v>
      </c>
      <c r="C450" s="27" t="s">
        <v>1190</v>
      </c>
      <c r="D450" s="4" t="s">
        <v>24</v>
      </c>
      <c r="E450" s="4" t="s">
        <v>87</v>
      </c>
      <c r="F450" s="5">
        <v>27.29</v>
      </c>
      <c r="G450" s="5">
        <v>108.7</v>
      </c>
      <c r="H450" s="28">
        <f>ROUND(ROUND(F450,2)*ROUND(G450,2),2)</f>
        <v>2966.42</v>
      </c>
      <c r="J450" s="29">
        <f t="shared" si="45"/>
        <v>108.7</v>
      </c>
      <c r="K450" s="29">
        <f t="shared" si="46"/>
        <v>2966.42</v>
      </c>
      <c r="L450" s="14">
        <f t="shared" si="47"/>
        <v>0</v>
      </c>
    </row>
    <row r="451" spans="1:12" ht="24.75">
      <c r="A451" s="3" t="s">
        <v>1191</v>
      </c>
      <c r="B451" s="4" t="s">
        <v>1192</v>
      </c>
      <c r="C451" s="27" t="s">
        <v>1193</v>
      </c>
      <c r="D451" s="4" t="s">
        <v>24</v>
      </c>
      <c r="E451" s="4" t="s">
        <v>32</v>
      </c>
      <c r="F451" s="5">
        <v>7</v>
      </c>
      <c r="G451" s="5">
        <v>1429.22</v>
      </c>
      <c r="H451" s="28">
        <f>ROUND(ROUND(F451,2)*ROUND(G451,2),2)</f>
        <v>10004.540000000001</v>
      </c>
      <c r="J451" s="29">
        <f t="shared" si="45"/>
        <v>1429.22</v>
      </c>
      <c r="K451" s="29">
        <f t="shared" si="46"/>
        <v>10004.540000000001</v>
      </c>
      <c r="L451" s="14">
        <f t="shared" si="47"/>
        <v>0</v>
      </c>
    </row>
    <row r="452" spans="1:12" ht="20.100000000000001" customHeight="1">
      <c r="A452" s="1" t="s">
        <v>1194</v>
      </c>
      <c r="B452" s="41" t="s">
        <v>1195</v>
      </c>
      <c r="C452" s="41"/>
      <c r="D452" s="41"/>
      <c r="E452" s="41"/>
      <c r="F452" s="41"/>
      <c r="G452" s="41"/>
      <c r="H452" s="2">
        <f>ROUND(H453+H456+H460+H468+H474,2)</f>
        <v>32842.410000000003</v>
      </c>
      <c r="J452" s="30"/>
      <c r="K452" s="30"/>
      <c r="L452" s="15"/>
    </row>
    <row r="453" spans="1:12" ht="20.100000000000001" customHeight="1">
      <c r="A453" s="1" t="s">
        <v>1196</v>
      </c>
      <c r="B453" s="41" t="s">
        <v>1197</v>
      </c>
      <c r="C453" s="41"/>
      <c r="D453" s="41"/>
      <c r="E453" s="41"/>
      <c r="F453" s="41"/>
      <c r="G453" s="41"/>
      <c r="H453" s="2">
        <f>ROUND(SUM(H454:H455),2)</f>
        <v>432.48</v>
      </c>
      <c r="J453" s="30"/>
      <c r="K453" s="30"/>
      <c r="L453" s="15"/>
    </row>
    <row r="454" spans="1:12" ht="16.5">
      <c r="A454" s="3" t="s">
        <v>1198</v>
      </c>
      <c r="B454" s="4" t="s">
        <v>1199</v>
      </c>
      <c r="C454" s="27" t="s">
        <v>1200</v>
      </c>
      <c r="D454" s="4" t="s">
        <v>24</v>
      </c>
      <c r="E454" s="4" t="s">
        <v>87</v>
      </c>
      <c r="F454" s="5">
        <v>8</v>
      </c>
      <c r="G454" s="5">
        <v>33.01</v>
      </c>
      <c r="H454" s="28">
        <f>ROUND(ROUND(F454,2)*ROUND(G454,2),2)</f>
        <v>264.08</v>
      </c>
      <c r="J454" s="29">
        <f t="shared" si="45"/>
        <v>33.01</v>
      </c>
      <c r="K454" s="29">
        <f t="shared" si="46"/>
        <v>264.08</v>
      </c>
      <c r="L454" s="14">
        <f t="shared" si="47"/>
        <v>0</v>
      </c>
    </row>
    <row r="455" spans="1:12" ht="16.5">
      <c r="A455" s="3" t="s">
        <v>1201</v>
      </c>
      <c r="B455" s="4" t="s">
        <v>1202</v>
      </c>
      <c r="C455" s="27" t="s">
        <v>1203</v>
      </c>
      <c r="D455" s="4" t="s">
        <v>24</v>
      </c>
      <c r="E455" s="4" t="s">
        <v>87</v>
      </c>
      <c r="F455" s="5">
        <v>4</v>
      </c>
      <c r="G455" s="5">
        <v>42.1</v>
      </c>
      <c r="H455" s="28">
        <f>ROUND(ROUND(F455,2)*ROUND(G455,2),2)</f>
        <v>168.4</v>
      </c>
      <c r="J455" s="29">
        <f t="shared" si="45"/>
        <v>42.1</v>
      </c>
      <c r="K455" s="29">
        <f t="shared" si="46"/>
        <v>168.4</v>
      </c>
      <c r="L455" s="14">
        <f t="shared" si="47"/>
        <v>0</v>
      </c>
    </row>
    <row r="456" spans="1:12" ht="20.100000000000001" customHeight="1">
      <c r="A456" s="1" t="s">
        <v>1204</v>
      </c>
      <c r="B456" s="41" t="s">
        <v>1205</v>
      </c>
      <c r="C456" s="41"/>
      <c r="D456" s="41"/>
      <c r="E456" s="41"/>
      <c r="F456" s="41"/>
      <c r="G456" s="41"/>
      <c r="H456" s="2">
        <f>ROUND(SUM(H457:H459),2)</f>
        <v>296.24</v>
      </c>
      <c r="J456" s="30"/>
      <c r="K456" s="30"/>
      <c r="L456" s="15"/>
    </row>
    <row r="457" spans="1:12" ht="16.5">
      <c r="A457" s="3" t="s">
        <v>1206</v>
      </c>
      <c r="B457" s="4" t="s">
        <v>1207</v>
      </c>
      <c r="C457" s="27" t="s">
        <v>1208</v>
      </c>
      <c r="D457" s="4" t="s">
        <v>24</v>
      </c>
      <c r="E457" s="4" t="s">
        <v>32</v>
      </c>
      <c r="F457" s="5">
        <v>1</v>
      </c>
      <c r="G457" s="5">
        <v>159.86000000000001</v>
      </c>
      <c r="H457" s="28">
        <f>ROUND(ROUND(F457,2)*ROUND(G457,2),2)</f>
        <v>159.86000000000001</v>
      </c>
      <c r="J457" s="29">
        <f t="shared" si="45"/>
        <v>159.86000000000001</v>
      </c>
      <c r="K457" s="29">
        <f t="shared" si="46"/>
        <v>159.86000000000001</v>
      </c>
      <c r="L457" s="14">
        <f t="shared" si="47"/>
        <v>0</v>
      </c>
    </row>
    <row r="458" spans="1:12" ht="16.5">
      <c r="A458" s="3" t="s">
        <v>1209</v>
      </c>
      <c r="B458" s="4" t="s">
        <v>1210</v>
      </c>
      <c r="C458" s="27" t="s">
        <v>1211</v>
      </c>
      <c r="D458" s="4" t="s">
        <v>24</v>
      </c>
      <c r="E458" s="4" t="s">
        <v>32</v>
      </c>
      <c r="F458" s="5">
        <v>1</v>
      </c>
      <c r="G458" s="5">
        <v>69.52</v>
      </c>
      <c r="H458" s="28">
        <f>ROUND(ROUND(F458,2)*ROUND(G458,2),2)</f>
        <v>69.52</v>
      </c>
      <c r="J458" s="29">
        <f t="shared" si="45"/>
        <v>69.52</v>
      </c>
      <c r="K458" s="29">
        <f t="shared" si="46"/>
        <v>69.52</v>
      </c>
      <c r="L458" s="14">
        <f t="shared" si="47"/>
        <v>0</v>
      </c>
    </row>
    <row r="459" spans="1:12" ht="16.5">
      <c r="A459" s="3" t="s">
        <v>1212</v>
      </c>
      <c r="B459" s="4" t="s">
        <v>1213</v>
      </c>
      <c r="C459" s="27" t="s">
        <v>1214</v>
      </c>
      <c r="D459" s="4" t="s">
        <v>24</v>
      </c>
      <c r="E459" s="4" t="s">
        <v>32</v>
      </c>
      <c r="F459" s="5">
        <v>2</v>
      </c>
      <c r="G459" s="5">
        <v>33.43</v>
      </c>
      <c r="H459" s="28">
        <f>ROUND(ROUND(F459,2)*ROUND(G459,2),2)</f>
        <v>66.86</v>
      </c>
      <c r="J459" s="29">
        <f t="shared" si="45"/>
        <v>33.43</v>
      </c>
      <c r="K459" s="29">
        <f t="shared" si="46"/>
        <v>66.86</v>
      </c>
      <c r="L459" s="14">
        <f t="shared" si="47"/>
        <v>0</v>
      </c>
    </row>
    <row r="460" spans="1:12" ht="20.100000000000001" customHeight="1">
      <c r="A460" s="1" t="s">
        <v>1215</v>
      </c>
      <c r="B460" s="41" t="s">
        <v>736</v>
      </c>
      <c r="C460" s="41"/>
      <c r="D460" s="41"/>
      <c r="E460" s="41"/>
      <c r="F460" s="41"/>
      <c r="G460" s="41"/>
      <c r="H460" s="2">
        <f>ROUND(SUM(H461:H467),2)</f>
        <v>15593.48</v>
      </c>
      <c r="J460" s="30"/>
      <c r="K460" s="30"/>
      <c r="L460" s="15"/>
    </row>
    <row r="461" spans="1:12" ht="33">
      <c r="A461" s="3" t="s">
        <v>1216</v>
      </c>
      <c r="B461" s="4" t="s">
        <v>1217</v>
      </c>
      <c r="C461" s="27" t="s">
        <v>1218</v>
      </c>
      <c r="D461" s="4" t="s">
        <v>13</v>
      </c>
      <c r="E461" s="4" t="s">
        <v>87</v>
      </c>
      <c r="F461" s="5">
        <v>141.91999999999999</v>
      </c>
      <c r="G461" s="5">
        <v>18.11</v>
      </c>
      <c r="H461" s="28">
        <f t="shared" ref="H461:H467" si="51">ROUND(ROUND(F461,2)*ROUND(G461,2),2)</f>
        <v>2570.17</v>
      </c>
      <c r="J461" s="29">
        <f t="shared" ref="J461:J523" si="52">G461-G461*$J$4</f>
        <v>18.11</v>
      </c>
      <c r="K461" s="29">
        <f t="shared" ref="K461:K523" si="53">ROUND(J461*F461,2)</f>
        <v>2570.17</v>
      </c>
      <c r="L461" s="14">
        <f t="shared" ref="L461:L523" si="54">1-J461/G461</f>
        <v>0</v>
      </c>
    </row>
    <row r="462" spans="1:12" ht="24.75">
      <c r="A462" s="3" t="s">
        <v>1219</v>
      </c>
      <c r="B462" s="4" t="s">
        <v>1220</v>
      </c>
      <c r="C462" s="27" t="s">
        <v>1221</v>
      </c>
      <c r="D462" s="4" t="s">
        <v>13</v>
      </c>
      <c r="E462" s="4" t="s">
        <v>87</v>
      </c>
      <c r="F462" s="5">
        <v>16.440000000000001</v>
      </c>
      <c r="G462" s="5">
        <v>28.1</v>
      </c>
      <c r="H462" s="28">
        <f t="shared" si="51"/>
        <v>461.96</v>
      </c>
      <c r="J462" s="29">
        <f t="shared" si="52"/>
        <v>28.1</v>
      </c>
      <c r="K462" s="29">
        <f t="shared" si="53"/>
        <v>461.96</v>
      </c>
      <c r="L462" s="14">
        <f t="shared" si="54"/>
        <v>0</v>
      </c>
    </row>
    <row r="463" spans="1:12" ht="24.75">
      <c r="A463" s="3" t="s">
        <v>1222</v>
      </c>
      <c r="B463" s="4" t="s">
        <v>1223</v>
      </c>
      <c r="C463" s="27" t="s">
        <v>1224</v>
      </c>
      <c r="D463" s="4" t="s">
        <v>13</v>
      </c>
      <c r="E463" s="4" t="s">
        <v>87</v>
      </c>
      <c r="F463" s="5">
        <v>43.66</v>
      </c>
      <c r="G463" s="5">
        <v>47.51</v>
      </c>
      <c r="H463" s="28">
        <f t="shared" si="51"/>
        <v>2074.29</v>
      </c>
      <c r="J463" s="29">
        <f t="shared" si="52"/>
        <v>47.51</v>
      </c>
      <c r="K463" s="29">
        <f t="shared" si="53"/>
        <v>2074.29</v>
      </c>
      <c r="L463" s="14">
        <f t="shared" si="54"/>
        <v>0</v>
      </c>
    </row>
    <row r="464" spans="1:12" ht="24.75">
      <c r="A464" s="3" t="s">
        <v>1225</v>
      </c>
      <c r="B464" s="4" t="s">
        <v>1226</v>
      </c>
      <c r="C464" s="27" t="s">
        <v>1227</v>
      </c>
      <c r="D464" s="4" t="s">
        <v>13</v>
      </c>
      <c r="E464" s="4" t="s">
        <v>87</v>
      </c>
      <c r="F464" s="5">
        <v>16.36</v>
      </c>
      <c r="G464" s="5">
        <v>59.89</v>
      </c>
      <c r="H464" s="28">
        <f t="shared" si="51"/>
        <v>979.8</v>
      </c>
      <c r="J464" s="29">
        <f t="shared" si="52"/>
        <v>59.89</v>
      </c>
      <c r="K464" s="29">
        <f t="shared" si="53"/>
        <v>979.8</v>
      </c>
      <c r="L464" s="14">
        <f t="shared" si="54"/>
        <v>0</v>
      </c>
    </row>
    <row r="465" spans="1:12" ht="24.75">
      <c r="A465" s="3" t="s">
        <v>1228</v>
      </c>
      <c r="B465" s="4" t="s">
        <v>1229</v>
      </c>
      <c r="C465" s="27" t="s">
        <v>1230</v>
      </c>
      <c r="D465" s="4" t="s">
        <v>13</v>
      </c>
      <c r="E465" s="4" t="s">
        <v>87</v>
      </c>
      <c r="F465" s="5">
        <v>11.1</v>
      </c>
      <c r="G465" s="5">
        <v>73.09</v>
      </c>
      <c r="H465" s="28">
        <f t="shared" si="51"/>
        <v>811.3</v>
      </c>
      <c r="J465" s="29">
        <f t="shared" si="52"/>
        <v>73.09</v>
      </c>
      <c r="K465" s="29">
        <f t="shared" si="53"/>
        <v>811.3</v>
      </c>
      <c r="L465" s="14">
        <f t="shared" si="54"/>
        <v>0</v>
      </c>
    </row>
    <row r="466" spans="1:12" ht="24.75">
      <c r="A466" s="3" t="s">
        <v>1231</v>
      </c>
      <c r="B466" s="4" t="s">
        <v>1232</v>
      </c>
      <c r="C466" s="27" t="s">
        <v>1233</v>
      </c>
      <c r="D466" s="4" t="s">
        <v>24</v>
      </c>
      <c r="E466" s="4" t="s">
        <v>87</v>
      </c>
      <c r="F466" s="5">
        <v>29.57</v>
      </c>
      <c r="G466" s="5">
        <v>153.07</v>
      </c>
      <c r="H466" s="28">
        <f t="shared" si="51"/>
        <v>4526.28</v>
      </c>
      <c r="J466" s="29">
        <f t="shared" si="52"/>
        <v>153.07</v>
      </c>
      <c r="K466" s="29">
        <f t="shared" si="53"/>
        <v>4526.28</v>
      </c>
      <c r="L466" s="14">
        <f t="shared" si="54"/>
        <v>0</v>
      </c>
    </row>
    <row r="467" spans="1:12" ht="24.75">
      <c r="A467" s="3" t="s">
        <v>1234</v>
      </c>
      <c r="B467" s="4" t="s">
        <v>1235</v>
      </c>
      <c r="C467" s="27" t="s">
        <v>1236</v>
      </c>
      <c r="D467" s="4" t="s">
        <v>24</v>
      </c>
      <c r="E467" s="4" t="s">
        <v>87</v>
      </c>
      <c r="F467" s="5">
        <v>24.79</v>
      </c>
      <c r="G467" s="5">
        <v>168.2</v>
      </c>
      <c r="H467" s="28">
        <f t="shared" si="51"/>
        <v>4169.68</v>
      </c>
      <c r="J467" s="29">
        <f t="shared" si="52"/>
        <v>168.2</v>
      </c>
      <c r="K467" s="29">
        <f t="shared" si="53"/>
        <v>4169.68</v>
      </c>
      <c r="L467" s="14">
        <f t="shared" si="54"/>
        <v>0</v>
      </c>
    </row>
    <row r="468" spans="1:12" ht="20.100000000000001" customHeight="1">
      <c r="A468" s="1" t="s">
        <v>1237</v>
      </c>
      <c r="B468" s="41" t="s">
        <v>1238</v>
      </c>
      <c r="C468" s="41"/>
      <c r="D468" s="41"/>
      <c r="E468" s="41"/>
      <c r="F468" s="41"/>
      <c r="G468" s="41"/>
      <c r="H468" s="2">
        <f>ROUND(SUM(H469:H473),2)</f>
        <v>14954.08</v>
      </c>
      <c r="J468" s="30"/>
      <c r="K468" s="30"/>
      <c r="L468" s="15"/>
    </row>
    <row r="469" spans="1:12" ht="16.5">
      <c r="A469" s="3" t="s">
        <v>1239</v>
      </c>
      <c r="B469" s="4" t="s">
        <v>1240</v>
      </c>
      <c r="C469" s="27" t="s">
        <v>1241</v>
      </c>
      <c r="D469" s="4" t="s">
        <v>13</v>
      </c>
      <c r="E469" s="4" t="s">
        <v>32</v>
      </c>
      <c r="F469" s="5">
        <v>4</v>
      </c>
      <c r="G469" s="5">
        <v>2992.56</v>
      </c>
      <c r="H469" s="28">
        <f>ROUND(ROUND(F469,2)*ROUND(G469,2),2)</f>
        <v>11970.24</v>
      </c>
      <c r="J469" s="29">
        <f t="shared" si="52"/>
        <v>2992.56</v>
      </c>
      <c r="K469" s="29">
        <f t="shared" si="53"/>
        <v>11970.24</v>
      </c>
      <c r="L469" s="14">
        <f t="shared" si="54"/>
        <v>0</v>
      </c>
    </row>
    <row r="470" spans="1:12" ht="16.5">
      <c r="A470" s="3" t="s">
        <v>1242</v>
      </c>
      <c r="B470" s="4" t="s">
        <v>1243</v>
      </c>
      <c r="C470" s="27" t="s">
        <v>1244</v>
      </c>
      <c r="D470" s="4" t="s">
        <v>24</v>
      </c>
      <c r="E470" s="4" t="s">
        <v>32</v>
      </c>
      <c r="F470" s="5">
        <v>4</v>
      </c>
      <c r="G470" s="5">
        <v>662.68</v>
      </c>
      <c r="H470" s="28">
        <f>ROUND(ROUND(F470,2)*ROUND(G470,2),2)</f>
        <v>2650.72</v>
      </c>
      <c r="J470" s="29">
        <f t="shared" si="52"/>
        <v>662.68</v>
      </c>
      <c r="K470" s="29">
        <f t="shared" si="53"/>
        <v>2650.72</v>
      </c>
      <c r="L470" s="14">
        <f t="shared" si="54"/>
        <v>0</v>
      </c>
    </row>
    <row r="471" spans="1:12" ht="16.5">
      <c r="A471" s="3" t="s">
        <v>1245</v>
      </c>
      <c r="B471" s="4" t="s">
        <v>1246</v>
      </c>
      <c r="C471" s="27" t="s">
        <v>1247</v>
      </c>
      <c r="D471" s="4" t="s">
        <v>24</v>
      </c>
      <c r="E471" s="4" t="s">
        <v>32</v>
      </c>
      <c r="F471" s="5">
        <v>1</v>
      </c>
      <c r="G471" s="5">
        <v>63.81</v>
      </c>
      <c r="H471" s="28">
        <f>ROUND(ROUND(F471,2)*ROUND(G471,2),2)</f>
        <v>63.81</v>
      </c>
      <c r="J471" s="29">
        <f t="shared" si="52"/>
        <v>63.81</v>
      </c>
      <c r="K471" s="29">
        <f t="shared" si="53"/>
        <v>63.81</v>
      </c>
      <c r="L471" s="14">
        <f t="shared" si="54"/>
        <v>0</v>
      </c>
    </row>
    <row r="472" spans="1:12" ht="16.5">
      <c r="A472" s="3" t="s">
        <v>1248</v>
      </c>
      <c r="B472" s="4" t="s">
        <v>1249</v>
      </c>
      <c r="C472" s="27" t="s">
        <v>1250</v>
      </c>
      <c r="D472" s="4" t="s">
        <v>24</v>
      </c>
      <c r="E472" s="4" t="s">
        <v>32</v>
      </c>
      <c r="F472" s="5">
        <v>1</v>
      </c>
      <c r="G472" s="5">
        <v>89.77</v>
      </c>
      <c r="H472" s="28">
        <f>ROUND(ROUND(F472,2)*ROUND(G472,2),2)</f>
        <v>89.77</v>
      </c>
      <c r="J472" s="29">
        <f t="shared" si="52"/>
        <v>89.77</v>
      </c>
      <c r="K472" s="29">
        <f t="shared" si="53"/>
        <v>89.77</v>
      </c>
      <c r="L472" s="14">
        <f t="shared" si="54"/>
        <v>0</v>
      </c>
    </row>
    <row r="473" spans="1:12" ht="16.5">
      <c r="A473" s="3" t="s">
        <v>1251</v>
      </c>
      <c r="B473" s="4" t="s">
        <v>1252</v>
      </c>
      <c r="C473" s="27" t="s">
        <v>1253</v>
      </c>
      <c r="D473" s="4" t="s">
        <v>24</v>
      </c>
      <c r="E473" s="4" t="s">
        <v>32</v>
      </c>
      <c r="F473" s="5">
        <v>2</v>
      </c>
      <c r="G473" s="5">
        <v>89.77</v>
      </c>
      <c r="H473" s="28">
        <f>ROUND(ROUND(F473,2)*ROUND(G473,2),2)</f>
        <v>179.54</v>
      </c>
      <c r="J473" s="29">
        <f t="shared" si="52"/>
        <v>89.77</v>
      </c>
      <c r="K473" s="29">
        <f t="shared" si="53"/>
        <v>179.54</v>
      </c>
      <c r="L473" s="14">
        <f t="shared" si="54"/>
        <v>0</v>
      </c>
    </row>
    <row r="474" spans="1:12" ht="20.100000000000001" customHeight="1">
      <c r="A474" s="1" t="s">
        <v>1254</v>
      </c>
      <c r="B474" s="41" t="s">
        <v>1255</v>
      </c>
      <c r="C474" s="41"/>
      <c r="D474" s="41"/>
      <c r="E474" s="41"/>
      <c r="F474" s="41"/>
      <c r="G474" s="41"/>
      <c r="H474" s="2">
        <f>ROUND(SUM(H475:H479),2)</f>
        <v>1566.13</v>
      </c>
      <c r="J474" s="30"/>
      <c r="K474" s="30"/>
      <c r="L474" s="15"/>
    </row>
    <row r="475" spans="1:12" ht="16.5">
      <c r="A475" s="3" t="s">
        <v>1256</v>
      </c>
      <c r="B475" s="4" t="s">
        <v>1257</v>
      </c>
      <c r="C475" s="27" t="s">
        <v>1258</v>
      </c>
      <c r="D475" s="4" t="s">
        <v>13</v>
      </c>
      <c r="E475" s="4" t="s">
        <v>87</v>
      </c>
      <c r="F475" s="5">
        <v>41.35</v>
      </c>
      <c r="G475" s="5">
        <v>22.75</v>
      </c>
      <c r="H475" s="28">
        <f>ROUND(ROUND(F475,2)*ROUND(G475,2),2)</f>
        <v>940.71</v>
      </c>
      <c r="J475" s="29">
        <f t="shared" si="52"/>
        <v>22.75</v>
      </c>
      <c r="K475" s="29">
        <f t="shared" si="53"/>
        <v>940.71</v>
      </c>
      <c r="L475" s="14">
        <f t="shared" si="54"/>
        <v>0</v>
      </c>
    </row>
    <row r="476" spans="1:12" ht="16.5">
      <c r="A476" s="3" t="s">
        <v>1259</v>
      </c>
      <c r="B476" s="4" t="s">
        <v>1260</v>
      </c>
      <c r="C476" s="27" t="s">
        <v>1261</v>
      </c>
      <c r="D476" s="4" t="s">
        <v>13</v>
      </c>
      <c r="E476" s="4" t="s">
        <v>87</v>
      </c>
      <c r="F476" s="5">
        <v>15.19</v>
      </c>
      <c r="G476" s="5">
        <v>24.45</v>
      </c>
      <c r="H476" s="28">
        <f>ROUND(ROUND(F476,2)*ROUND(G476,2),2)</f>
        <v>371.4</v>
      </c>
      <c r="J476" s="29">
        <f t="shared" si="52"/>
        <v>24.45</v>
      </c>
      <c r="K476" s="29">
        <f t="shared" si="53"/>
        <v>371.4</v>
      </c>
      <c r="L476" s="14">
        <f t="shared" si="54"/>
        <v>0</v>
      </c>
    </row>
    <row r="477" spans="1:12" ht="16.5">
      <c r="A477" s="3" t="s">
        <v>1262</v>
      </c>
      <c r="B477" s="4" t="s">
        <v>1263</v>
      </c>
      <c r="C477" s="27" t="s">
        <v>1264</v>
      </c>
      <c r="D477" s="4" t="s">
        <v>13</v>
      </c>
      <c r="E477" s="4" t="s">
        <v>32</v>
      </c>
      <c r="F477" s="5">
        <v>17</v>
      </c>
      <c r="G477" s="5">
        <v>9.85</v>
      </c>
      <c r="H477" s="28">
        <f>ROUND(ROUND(F477,2)*ROUND(G477,2),2)</f>
        <v>167.45</v>
      </c>
      <c r="J477" s="29">
        <f t="shared" si="52"/>
        <v>9.85</v>
      </c>
      <c r="K477" s="29">
        <f t="shared" si="53"/>
        <v>167.45</v>
      </c>
      <c r="L477" s="14">
        <f t="shared" si="54"/>
        <v>0</v>
      </c>
    </row>
    <row r="478" spans="1:12" ht="16.5">
      <c r="A478" s="3" t="s">
        <v>1265</v>
      </c>
      <c r="B478" s="4" t="s">
        <v>1266</v>
      </c>
      <c r="C478" s="27" t="s">
        <v>1267</v>
      </c>
      <c r="D478" s="4" t="s">
        <v>13</v>
      </c>
      <c r="E478" s="4" t="s">
        <v>32</v>
      </c>
      <c r="F478" s="5">
        <v>3</v>
      </c>
      <c r="G478" s="5">
        <v>13.83</v>
      </c>
      <c r="H478" s="28">
        <f>ROUND(ROUND(F478,2)*ROUND(G478,2),2)</f>
        <v>41.49</v>
      </c>
      <c r="J478" s="29">
        <f t="shared" si="52"/>
        <v>13.83</v>
      </c>
      <c r="K478" s="29">
        <f t="shared" si="53"/>
        <v>41.49</v>
      </c>
      <c r="L478" s="14">
        <f t="shared" si="54"/>
        <v>0</v>
      </c>
    </row>
    <row r="479" spans="1:12" ht="16.5">
      <c r="A479" s="3" t="s">
        <v>1268</v>
      </c>
      <c r="B479" s="4" t="s">
        <v>1269</v>
      </c>
      <c r="C479" s="27" t="s">
        <v>1270</v>
      </c>
      <c r="D479" s="4" t="s">
        <v>13</v>
      </c>
      <c r="E479" s="4" t="s">
        <v>32</v>
      </c>
      <c r="F479" s="5">
        <v>2</v>
      </c>
      <c r="G479" s="5">
        <v>22.54</v>
      </c>
      <c r="H479" s="28">
        <f>ROUND(ROUND(F479,2)*ROUND(G479,2),2)</f>
        <v>45.08</v>
      </c>
      <c r="J479" s="29">
        <f t="shared" si="52"/>
        <v>22.54</v>
      </c>
      <c r="K479" s="29">
        <f t="shared" si="53"/>
        <v>45.08</v>
      </c>
      <c r="L479" s="14">
        <f t="shared" si="54"/>
        <v>0</v>
      </c>
    </row>
    <row r="480" spans="1:12" ht="20.100000000000001" customHeight="1">
      <c r="A480" s="1" t="s">
        <v>1271</v>
      </c>
      <c r="B480" s="41" t="s">
        <v>1272</v>
      </c>
      <c r="C480" s="41"/>
      <c r="D480" s="41"/>
      <c r="E480" s="41"/>
      <c r="F480" s="41"/>
      <c r="G480" s="41"/>
      <c r="H480" s="2">
        <f>ROUND(H481+H486,2)</f>
        <v>59321.279999999999</v>
      </c>
      <c r="J480" s="30"/>
      <c r="K480" s="30"/>
      <c r="L480" s="15"/>
    </row>
    <row r="481" spans="1:12" ht="20.100000000000001" customHeight="1">
      <c r="A481" s="1" t="s">
        <v>1273</v>
      </c>
      <c r="B481" s="41" t="s">
        <v>1274</v>
      </c>
      <c r="C481" s="41"/>
      <c r="D481" s="41"/>
      <c r="E481" s="41"/>
      <c r="F481" s="41"/>
      <c r="G481" s="41"/>
      <c r="H481" s="2">
        <f>ROUND(SUM(H482:H485),2)</f>
        <v>53436.52</v>
      </c>
      <c r="J481" s="30"/>
      <c r="K481" s="30"/>
      <c r="L481" s="15"/>
    </row>
    <row r="482" spans="1:12" ht="33">
      <c r="A482" s="3" t="s">
        <v>1275</v>
      </c>
      <c r="B482" s="4" t="s">
        <v>1276</v>
      </c>
      <c r="C482" s="27" t="s">
        <v>1277</v>
      </c>
      <c r="D482" s="4" t="s">
        <v>13</v>
      </c>
      <c r="E482" s="4" t="s">
        <v>38</v>
      </c>
      <c r="F482" s="5">
        <v>304.58</v>
      </c>
      <c r="G482" s="5">
        <v>102.36</v>
      </c>
      <c r="H482" s="28">
        <f>ROUND(ROUND(F482,2)*ROUND(G482,2),2)</f>
        <v>31176.81</v>
      </c>
      <c r="J482" s="29">
        <f t="shared" si="52"/>
        <v>102.36</v>
      </c>
      <c r="K482" s="29">
        <f t="shared" si="53"/>
        <v>31176.81</v>
      </c>
      <c r="L482" s="14">
        <f t="shared" si="54"/>
        <v>0</v>
      </c>
    </row>
    <row r="483" spans="1:12" ht="24.75">
      <c r="A483" s="3" t="s">
        <v>1278</v>
      </c>
      <c r="B483" s="4" t="s">
        <v>1279</v>
      </c>
      <c r="C483" s="27" t="s">
        <v>1280</v>
      </c>
      <c r="D483" s="4" t="s">
        <v>13</v>
      </c>
      <c r="E483" s="4" t="s">
        <v>38</v>
      </c>
      <c r="F483" s="5">
        <v>19.48</v>
      </c>
      <c r="G483" s="5">
        <v>172.53</v>
      </c>
      <c r="H483" s="28">
        <f>ROUND(ROUND(F483,2)*ROUND(G483,2),2)</f>
        <v>3360.88</v>
      </c>
      <c r="J483" s="29">
        <f t="shared" si="52"/>
        <v>172.53</v>
      </c>
      <c r="K483" s="29">
        <f t="shared" si="53"/>
        <v>3360.88</v>
      </c>
      <c r="L483" s="14">
        <f t="shared" si="54"/>
        <v>0</v>
      </c>
    </row>
    <row r="484" spans="1:12" ht="24.75">
      <c r="A484" s="3" t="s">
        <v>1281</v>
      </c>
      <c r="B484" s="4" t="s">
        <v>1282</v>
      </c>
      <c r="C484" s="27" t="s">
        <v>1283</v>
      </c>
      <c r="D484" s="4" t="s">
        <v>13</v>
      </c>
      <c r="E484" s="4" t="s">
        <v>38</v>
      </c>
      <c r="F484" s="5">
        <v>30.74</v>
      </c>
      <c r="G484" s="5">
        <v>157.25</v>
      </c>
      <c r="H484" s="28">
        <f>ROUND(ROUND(F484,2)*ROUND(G484,2),2)</f>
        <v>4833.87</v>
      </c>
      <c r="J484" s="29">
        <f t="shared" si="52"/>
        <v>157.25</v>
      </c>
      <c r="K484" s="29">
        <f t="shared" si="53"/>
        <v>4833.87</v>
      </c>
      <c r="L484" s="14">
        <f t="shared" si="54"/>
        <v>0</v>
      </c>
    </row>
    <row r="485" spans="1:12" ht="24.75">
      <c r="A485" s="3" t="s">
        <v>1284</v>
      </c>
      <c r="B485" s="4" t="s">
        <v>1285</v>
      </c>
      <c r="C485" s="27" t="s">
        <v>1286</v>
      </c>
      <c r="D485" s="4" t="s">
        <v>13</v>
      </c>
      <c r="E485" s="4" t="s">
        <v>38</v>
      </c>
      <c r="F485" s="5">
        <v>96.6</v>
      </c>
      <c r="G485" s="5">
        <v>145.6</v>
      </c>
      <c r="H485" s="28">
        <f>ROUND(ROUND(F485,2)*ROUND(G485,2),2)</f>
        <v>14064.96</v>
      </c>
      <c r="J485" s="29">
        <f t="shared" si="52"/>
        <v>145.6</v>
      </c>
      <c r="K485" s="29">
        <f t="shared" si="53"/>
        <v>14064.96</v>
      </c>
      <c r="L485" s="14">
        <f t="shared" si="54"/>
        <v>0</v>
      </c>
    </row>
    <row r="486" spans="1:12" ht="20.100000000000001" customHeight="1">
      <c r="A486" s="1" t="s">
        <v>1287</v>
      </c>
      <c r="B486" s="41" t="s">
        <v>350</v>
      </c>
      <c r="C486" s="41"/>
      <c r="D486" s="41"/>
      <c r="E486" s="41"/>
      <c r="F486" s="41"/>
      <c r="G486" s="41"/>
      <c r="H486" s="2">
        <f>ROUND(SUM(H487:H488),2)</f>
        <v>5884.76</v>
      </c>
      <c r="J486" s="30"/>
      <c r="K486" s="30"/>
      <c r="L486" s="15"/>
    </row>
    <row r="487" spans="1:12" ht="16.5">
      <c r="A487" s="3" t="s">
        <v>1288</v>
      </c>
      <c r="B487" s="4" t="s">
        <v>1289</v>
      </c>
      <c r="C487" s="27" t="s">
        <v>1290</v>
      </c>
      <c r="D487" s="4" t="s">
        <v>13</v>
      </c>
      <c r="E487" s="4" t="s">
        <v>38</v>
      </c>
      <c r="F487" s="5">
        <v>1.88</v>
      </c>
      <c r="G487" s="5">
        <v>150.1</v>
      </c>
      <c r="H487" s="28">
        <f>ROUND(ROUND(F487,2)*ROUND(G487,2),2)</f>
        <v>282.19</v>
      </c>
      <c r="J487" s="29">
        <f t="shared" si="52"/>
        <v>150.1</v>
      </c>
      <c r="K487" s="29">
        <f t="shared" si="53"/>
        <v>282.19</v>
      </c>
      <c r="L487" s="14">
        <f t="shared" si="54"/>
        <v>0</v>
      </c>
    </row>
    <row r="488" spans="1:12" ht="24.75">
      <c r="A488" s="3" t="s">
        <v>1291</v>
      </c>
      <c r="B488" s="4" t="s">
        <v>1292</v>
      </c>
      <c r="C488" s="27" t="s">
        <v>1293</v>
      </c>
      <c r="D488" s="4" t="s">
        <v>13</v>
      </c>
      <c r="E488" s="4" t="s">
        <v>38</v>
      </c>
      <c r="F488" s="5">
        <v>55.1</v>
      </c>
      <c r="G488" s="5">
        <v>101.68</v>
      </c>
      <c r="H488" s="28">
        <f>ROUND(ROUND(F488,2)*ROUND(G488,2),2)</f>
        <v>5602.57</v>
      </c>
      <c r="J488" s="29">
        <f t="shared" si="52"/>
        <v>101.68</v>
      </c>
      <c r="K488" s="29">
        <f t="shared" si="53"/>
        <v>5602.57</v>
      </c>
      <c r="L488" s="14">
        <f t="shared" si="54"/>
        <v>0</v>
      </c>
    </row>
    <row r="489" spans="1:12" ht="20.100000000000001" customHeight="1">
      <c r="A489" s="1" t="s">
        <v>1294</v>
      </c>
      <c r="B489" s="41" t="s">
        <v>1295</v>
      </c>
      <c r="C489" s="41"/>
      <c r="D489" s="41"/>
      <c r="E489" s="41"/>
      <c r="F489" s="41"/>
      <c r="G489" s="41"/>
      <c r="H489" s="2">
        <f>ROUND(H490+H508,2)</f>
        <v>17695.59</v>
      </c>
      <c r="J489" s="30"/>
      <c r="K489" s="30"/>
      <c r="L489" s="15"/>
    </row>
    <row r="490" spans="1:12" ht="20.100000000000001" customHeight="1">
      <c r="A490" s="1" t="s">
        <v>1296</v>
      </c>
      <c r="B490" s="41" t="s">
        <v>1297</v>
      </c>
      <c r="C490" s="41"/>
      <c r="D490" s="41"/>
      <c r="E490" s="41"/>
      <c r="F490" s="41"/>
      <c r="G490" s="41"/>
      <c r="H490" s="2">
        <f>ROUND(SUM(H491:H507),2)</f>
        <v>7219.13</v>
      </c>
      <c r="J490" s="30"/>
      <c r="K490" s="30"/>
      <c r="L490" s="15"/>
    </row>
    <row r="491" spans="1:12" ht="16.5">
      <c r="A491" s="3" t="s">
        <v>1298</v>
      </c>
      <c r="B491" s="4" t="s">
        <v>381</v>
      </c>
      <c r="C491" s="27" t="s">
        <v>382</v>
      </c>
      <c r="D491" s="4" t="s">
        <v>24</v>
      </c>
      <c r="E491" s="4" t="s">
        <v>87</v>
      </c>
      <c r="F491" s="5">
        <v>79.25</v>
      </c>
      <c r="G491" s="5">
        <v>23.62</v>
      </c>
      <c r="H491" s="28">
        <f t="shared" ref="H491:H507" si="55">ROUND(ROUND(F491,2)*ROUND(G491,2),2)</f>
        <v>1871.89</v>
      </c>
      <c r="J491" s="29">
        <f t="shared" si="52"/>
        <v>23.62</v>
      </c>
      <c r="K491" s="29">
        <f t="shared" si="53"/>
        <v>1871.89</v>
      </c>
      <c r="L491" s="14">
        <f t="shared" si="54"/>
        <v>0</v>
      </c>
    </row>
    <row r="492" spans="1:12" ht="24.75">
      <c r="A492" s="3" t="s">
        <v>1299</v>
      </c>
      <c r="B492" s="4" t="s">
        <v>384</v>
      </c>
      <c r="C492" s="27" t="s">
        <v>385</v>
      </c>
      <c r="D492" s="4" t="s">
        <v>13</v>
      </c>
      <c r="E492" s="4" t="s">
        <v>87</v>
      </c>
      <c r="F492" s="5">
        <v>2.35</v>
      </c>
      <c r="G492" s="5">
        <v>14.68</v>
      </c>
      <c r="H492" s="28">
        <f t="shared" si="55"/>
        <v>34.5</v>
      </c>
      <c r="J492" s="29">
        <f t="shared" si="52"/>
        <v>14.68</v>
      </c>
      <c r="K492" s="29">
        <f t="shared" si="53"/>
        <v>34.5</v>
      </c>
      <c r="L492" s="14">
        <f t="shared" si="54"/>
        <v>0</v>
      </c>
    </row>
    <row r="493" spans="1:12" ht="16.5">
      <c r="A493" s="3" t="s">
        <v>1300</v>
      </c>
      <c r="B493" s="4" t="s">
        <v>387</v>
      </c>
      <c r="C493" s="27" t="s">
        <v>388</v>
      </c>
      <c r="D493" s="4" t="s">
        <v>24</v>
      </c>
      <c r="E493" s="4" t="s">
        <v>87</v>
      </c>
      <c r="F493" s="5">
        <v>10.48</v>
      </c>
      <c r="G493" s="5">
        <v>30.86</v>
      </c>
      <c r="H493" s="28">
        <f t="shared" si="55"/>
        <v>323.41000000000003</v>
      </c>
      <c r="J493" s="29">
        <f t="shared" si="52"/>
        <v>30.86</v>
      </c>
      <c r="K493" s="29">
        <f t="shared" si="53"/>
        <v>323.41000000000003</v>
      </c>
      <c r="L493" s="14">
        <f t="shared" si="54"/>
        <v>0</v>
      </c>
    </row>
    <row r="494" spans="1:12" ht="24.75">
      <c r="A494" s="3" t="s">
        <v>1301</v>
      </c>
      <c r="B494" s="4" t="s">
        <v>437</v>
      </c>
      <c r="C494" s="27" t="s">
        <v>438</v>
      </c>
      <c r="D494" s="4" t="s">
        <v>13</v>
      </c>
      <c r="E494" s="4" t="s">
        <v>32</v>
      </c>
      <c r="F494" s="5">
        <v>7</v>
      </c>
      <c r="G494" s="5">
        <v>19.25</v>
      </c>
      <c r="H494" s="28">
        <f t="shared" si="55"/>
        <v>134.75</v>
      </c>
      <c r="J494" s="29">
        <f t="shared" si="52"/>
        <v>19.25</v>
      </c>
      <c r="K494" s="29">
        <f t="shared" si="53"/>
        <v>134.75</v>
      </c>
      <c r="L494" s="14">
        <f t="shared" si="54"/>
        <v>0</v>
      </c>
    </row>
    <row r="495" spans="1:12" ht="16.5">
      <c r="A495" s="3" t="s">
        <v>1302</v>
      </c>
      <c r="B495" s="4" t="s">
        <v>446</v>
      </c>
      <c r="C495" s="27" t="s">
        <v>447</v>
      </c>
      <c r="D495" s="4" t="s">
        <v>13</v>
      </c>
      <c r="E495" s="4" t="s">
        <v>32</v>
      </c>
      <c r="F495" s="5">
        <v>1</v>
      </c>
      <c r="G495" s="5">
        <v>25.65</v>
      </c>
      <c r="H495" s="28">
        <f t="shared" si="55"/>
        <v>25.65</v>
      </c>
      <c r="J495" s="29">
        <f t="shared" si="52"/>
        <v>25.65</v>
      </c>
      <c r="K495" s="29">
        <f t="shared" si="53"/>
        <v>25.65</v>
      </c>
      <c r="L495" s="14">
        <f t="shared" si="54"/>
        <v>0</v>
      </c>
    </row>
    <row r="496" spans="1:12" ht="16.5">
      <c r="A496" s="3" t="s">
        <v>1303</v>
      </c>
      <c r="B496" s="4" t="s">
        <v>449</v>
      </c>
      <c r="C496" s="27" t="s">
        <v>450</v>
      </c>
      <c r="D496" s="4" t="s">
        <v>13</v>
      </c>
      <c r="E496" s="4" t="s">
        <v>32</v>
      </c>
      <c r="F496" s="5">
        <v>2</v>
      </c>
      <c r="G496" s="5">
        <v>21.78</v>
      </c>
      <c r="H496" s="28">
        <f t="shared" si="55"/>
        <v>43.56</v>
      </c>
      <c r="J496" s="29">
        <f t="shared" si="52"/>
        <v>21.78</v>
      </c>
      <c r="K496" s="29">
        <f t="shared" si="53"/>
        <v>43.56</v>
      </c>
      <c r="L496" s="14">
        <f t="shared" si="54"/>
        <v>0</v>
      </c>
    </row>
    <row r="497" spans="1:12" ht="16.5">
      <c r="A497" s="3" t="s">
        <v>1304</v>
      </c>
      <c r="B497" s="4" t="s">
        <v>452</v>
      </c>
      <c r="C497" s="27" t="s">
        <v>453</v>
      </c>
      <c r="D497" s="4" t="s">
        <v>13</v>
      </c>
      <c r="E497" s="4" t="s">
        <v>32</v>
      </c>
      <c r="F497" s="5">
        <v>5</v>
      </c>
      <c r="G497" s="5">
        <v>28.63</v>
      </c>
      <c r="H497" s="28">
        <f t="shared" si="55"/>
        <v>143.15</v>
      </c>
      <c r="J497" s="29">
        <f t="shared" si="52"/>
        <v>28.63</v>
      </c>
      <c r="K497" s="29">
        <f t="shared" si="53"/>
        <v>143.15</v>
      </c>
      <c r="L497" s="14">
        <f t="shared" si="54"/>
        <v>0</v>
      </c>
    </row>
    <row r="498" spans="1:12" ht="16.5">
      <c r="A498" s="3" t="s">
        <v>1305</v>
      </c>
      <c r="B498" s="4" t="s">
        <v>662</v>
      </c>
      <c r="C498" s="27" t="s">
        <v>663</v>
      </c>
      <c r="D498" s="4" t="s">
        <v>13</v>
      </c>
      <c r="E498" s="4" t="s">
        <v>32</v>
      </c>
      <c r="F498" s="5">
        <v>5</v>
      </c>
      <c r="G498" s="5">
        <v>36.82</v>
      </c>
      <c r="H498" s="28">
        <f t="shared" si="55"/>
        <v>184.1</v>
      </c>
      <c r="J498" s="29">
        <f t="shared" si="52"/>
        <v>36.82</v>
      </c>
      <c r="K498" s="29">
        <f t="shared" si="53"/>
        <v>184.1</v>
      </c>
      <c r="L498" s="14">
        <f t="shared" si="54"/>
        <v>0</v>
      </c>
    </row>
    <row r="499" spans="1:12" ht="16.5">
      <c r="A499" s="3" t="s">
        <v>1306</v>
      </c>
      <c r="B499" s="4" t="s">
        <v>455</v>
      </c>
      <c r="C499" s="27" t="s">
        <v>456</v>
      </c>
      <c r="D499" s="4" t="s">
        <v>13</v>
      </c>
      <c r="E499" s="4" t="s">
        <v>32</v>
      </c>
      <c r="F499" s="5">
        <v>6</v>
      </c>
      <c r="G499" s="5">
        <v>33.36</v>
      </c>
      <c r="H499" s="28">
        <f t="shared" si="55"/>
        <v>200.16</v>
      </c>
      <c r="J499" s="29">
        <f t="shared" si="52"/>
        <v>33.36</v>
      </c>
      <c r="K499" s="29">
        <f t="shared" si="53"/>
        <v>200.16</v>
      </c>
      <c r="L499" s="14">
        <f t="shared" si="54"/>
        <v>0</v>
      </c>
    </row>
    <row r="500" spans="1:12" ht="16.5">
      <c r="A500" s="3" t="s">
        <v>1307</v>
      </c>
      <c r="B500" s="4" t="s">
        <v>467</v>
      </c>
      <c r="C500" s="27" t="s">
        <v>468</v>
      </c>
      <c r="D500" s="4" t="s">
        <v>13</v>
      </c>
      <c r="E500" s="4" t="s">
        <v>32</v>
      </c>
      <c r="F500" s="5">
        <v>3</v>
      </c>
      <c r="G500" s="5">
        <v>45.06</v>
      </c>
      <c r="H500" s="28">
        <f t="shared" si="55"/>
        <v>135.18</v>
      </c>
      <c r="J500" s="29">
        <f t="shared" si="52"/>
        <v>45.06</v>
      </c>
      <c r="K500" s="29">
        <f t="shared" si="53"/>
        <v>135.18</v>
      </c>
      <c r="L500" s="14">
        <f t="shared" si="54"/>
        <v>0</v>
      </c>
    </row>
    <row r="501" spans="1:12" ht="16.5">
      <c r="A501" s="3" t="s">
        <v>1308</v>
      </c>
      <c r="B501" s="4" t="s">
        <v>644</v>
      </c>
      <c r="C501" s="27" t="s">
        <v>645</v>
      </c>
      <c r="D501" s="4" t="s">
        <v>13</v>
      </c>
      <c r="E501" s="4" t="s">
        <v>32</v>
      </c>
      <c r="F501" s="5">
        <v>53</v>
      </c>
      <c r="G501" s="5">
        <v>8.86</v>
      </c>
      <c r="H501" s="28">
        <f t="shared" si="55"/>
        <v>469.58</v>
      </c>
      <c r="J501" s="29">
        <f t="shared" si="52"/>
        <v>8.86</v>
      </c>
      <c r="K501" s="29">
        <f t="shared" si="53"/>
        <v>469.58</v>
      </c>
      <c r="L501" s="14">
        <f t="shared" si="54"/>
        <v>0</v>
      </c>
    </row>
    <row r="502" spans="1:12" ht="24.75">
      <c r="A502" s="3" t="s">
        <v>1309</v>
      </c>
      <c r="B502" s="4" t="s">
        <v>410</v>
      </c>
      <c r="C502" s="27" t="s">
        <v>411</v>
      </c>
      <c r="D502" s="4" t="s">
        <v>13</v>
      </c>
      <c r="E502" s="4" t="s">
        <v>32</v>
      </c>
      <c r="F502" s="5">
        <v>2</v>
      </c>
      <c r="G502" s="5">
        <v>12.28</v>
      </c>
      <c r="H502" s="28">
        <f t="shared" si="55"/>
        <v>24.56</v>
      </c>
      <c r="J502" s="29">
        <f t="shared" si="52"/>
        <v>12.28</v>
      </c>
      <c r="K502" s="29">
        <f t="shared" si="53"/>
        <v>24.56</v>
      </c>
      <c r="L502" s="14">
        <f t="shared" si="54"/>
        <v>0</v>
      </c>
    </row>
    <row r="503" spans="1:12" ht="16.5">
      <c r="A503" s="3" t="s">
        <v>1310</v>
      </c>
      <c r="B503" s="4" t="s">
        <v>649</v>
      </c>
      <c r="C503" s="27" t="s">
        <v>650</v>
      </c>
      <c r="D503" s="4" t="s">
        <v>13</v>
      </c>
      <c r="E503" s="4" t="s">
        <v>32</v>
      </c>
      <c r="F503" s="5">
        <v>7</v>
      </c>
      <c r="G503" s="5">
        <v>10.59</v>
      </c>
      <c r="H503" s="28">
        <f t="shared" si="55"/>
        <v>74.13</v>
      </c>
      <c r="J503" s="29">
        <f t="shared" si="52"/>
        <v>10.59</v>
      </c>
      <c r="K503" s="29">
        <f t="shared" si="53"/>
        <v>74.13</v>
      </c>
      <c r="L503" s="14">
        <f t="shared" si="54"/>
        <v>0</v>
      </c>
    </row>
    <row r="504" spans="1:12" ht="16.5">
      <c r="A504" s="3" t="s">
        <v>1311</v>
      </c>
      <c r="B504" s="4" t="s">
        <v>548</v>
      </c>
      <c r="C504" s="27" t="s">
        <v>549</v>
      </c>
      <c r="D504" s="4" t="s">
        <v>13</v>
      </c>
      <c r="E504" s="4" t="s">
        <v>32</v>
      </c>
      <c r="F504" s="5">
        <v>9</v>
      </c>
      <c r="G504" s="5">
        <v>34.1</v>
      </c>
      <c r="H504" s="28">
        <f t="shared" si="55"/>
        <v>306.89999999999998</v>
      </c>
      <c r="J504" s="29">
        <f t="shared" si="52"/>
        <v>34.1</v>
      </c>
      <c r="K504" s="29">
        <f t="shared" si="53"/>
        <v>306.89999999999998</v>
      </c>
      <c r="L504" s="14">
        <f t="shared" si="54"/>
        <v>0</v>
      </c>
    </row>
    <row r="505" spans="1:12" ht="16.5">
      <c r="A505" s="3" t="s">
        <v>1312</v>
      </c>
      <c r="B505" s="4" t="s">
        <v>554</v>
      </c>
      <c r="C505" s="27" t="s">
        <v>555</v>
      </c>
      <c r="D505" s="4" t="s">
        <v>13</v>
      </c>
      <c r="E505" s="4" t="s">
        <v>32</v>
      </c>
      <c r="F505" s="5">
        <v>9</v>
      </c>
      <c r="G505" s="5">
        <v>12.07</v>
      </c>
      <c r="H505" s="28">
        <f t="shared" si="55"/>
        <v>108.63</v>
      </c>
      <c r="J505" s="29">
        <f t="shared" si="52"/>
        <v>12.07</v>
      </c>
      <c r="K505" s="29">
        <f t="shared" si="53"/>
        <v>108.63</v>
      </c>
      <c r="L505" s="14">
        <f t="shared" si="54"/>
        <v>0</v>
      </c>
    </row>
    <row r="506" spans="1:12" ht="24.75">
      <c r="A506" s="3" t="s">
        <v>1313</v>
      </c>
      <c r="B506" s="4" t="s">
        <v>461</v>
      </c>
      <c r="C506" s="27" t="s">
        <v>462</v>
      </c>
      <c r="D506" s="4" t="s">
        <v>13</v>
      </c>
      <c r="E506" s="4" t="s">
        <v>87</v>
      </c>
      <c r="F506" s="5">
        <v>92.1</v>
      </c>
      <c r="G506" s="5">
        <v>13.07</v>
      </c>
      <c r="H506" s="28">
        <f t="shared" si="55"/>
        <v>1203.75</v>
      </c>
      <c r="J506" s="29">
        <f t="shared" si="52"/>
        <v>13.07</v>
      </c>
      <c r="K506" s="29">
        <f t="shared" si="53"/>
        <v>1203.75</v>
      </c>
      <c r="L506" s="14">
        <f t="shared" si="54"/>
        <v>0</v>
      </c>
    </row>
    <row r="507" spans="1:12" ht="16.5">
      <c r="A507" s="3" t="s">
        <v>1314</v>
      </c>
      <c r="B507" s="4" t="s">
        <v>677</v>
      </c>
      <c r="C507" s="27" t="s">
        <v>678</v>
      </c>
      <c r="D507" s="4" t="s">
        <v>13</v>
      </c>
      <c r="E507" s="4" t="s">
        <v>87</v>
      </c>
      <c r="F507" s="5">
        <v>228.48</v>
      </c>
      <c r="G507" s="5">
        <v>8.4700000000000006</v>
      </c>
      <c r="H507" s="28">
        <f t="shared" si="55"/>
        <v>1935.23</v>
      </c>
      <c r="J507" s="29">
        <f t="shared" si="52"/>
        <v>8.4700000000000006</v>
      </c>
      <c r="K507" s="29">
        <f t="shared" si="53"/>
        <v>1935.23</v>
      </c>
      <c r="L507" s="14">
        <f t="shared" si="54"/>
        <v>0</v>
      </c>
    </row>
    <row r="508" spans="1:12" ht="20.100000000000001" customHeight="1">
      <c r="A508" s="1" t="s">
        <v>1315</v>
      </c>
      <c r="B508" s="41" t="s">
        <v>1316</v>
      </c>
      <c r="C508" s="41"/>
      <c r="D508" s="41"/>
      <c r="E508" s="41"/>
      <c r="F508" s="41"/>
      <c r="G508" s="41"/>
      <c r="H508" s="2">
        <f>ROUND(H509+H516+H520,2)</f>
        <v>10476.459999999999</v>
      </c>
      <c r="J508" s="30"/>
      <c r="K508" s="30"/>
      <c r="L508" s="15"/>
    </row>
    <row r="509" spans="1:12" ht="20.100000000000001" customHeight="1">
      <c r="A509" s="1" t="s">
        <v>1317</v>
      </c>
      <c r="B509" s="41" t="s">
        <v>379</v>
      </c>
      <c r="C509" s="41"/>
      <c r="D509" s="41"/>
      <c r="E509" s="41"/>
      <c r="F509" s="41"/>
      <c r="G509" s="41"/>
      <c r="H509" s="2">
        <f>ROUND(SUM(H510:H515),2)</f>
        <v>2432.5700000000002</v>
      </c>
      <c r="J509" s="30"/>
      <c r="K509" s="30"/>
      <c r="L509" s="15"/>
    </row>
    <row r="510" spans="1:12" ht="16.5">
      <c r="A510" s="3" t="s">
        <v>1318</v>
      </c>
      <c r="B510" s="4" t="s">
        <v>381</v>
      </c>
      <c r="C510" s="27" t="s">
        <v>382</v>
      </c>
      <c r="D510" s="4" t="s">
        <v>24</v>
      </c>
      <c r="E510" s="4" t="s">
        <v>87</v>
      </c>
      <c r="F510" s="5">
        <v>52.7</v>
      </c>
      <c r="G510" s="5">
        <v>23.62</v>
      </c>
      <c r="H510" s="28">
        <f t="shared" ref="H510:H515" si="56">ROUND(ROUND(F510,2)*ROUND(G510,2),2)</f>
        <v>1244.77</v>
      </c>
      <c r="J510" s="29">
        <f t="shared" si="52"/>
        <v>23.62</v>
      </c>
      <c r="K510" s="29">
        <f t="shared" si="53"/>
        <v>1244.77</v>
      </c>
      <c r="L510" s="14">
        <f t="shared" si="54"/>
        <v>0</v>
      </c>
    </row>
    <row r="511" spans="1:12" ht="24.75">
      <c r="A511" s="3" t="s">
        <v>1319</v>
      </c>
      <c r="B511" s="4" t="s">
        <v>384</v>
      </c>
      <c r="C511" s="27" t="s">
        <v>385</v>
      </c>
      <c r="D511" s="4" t="s">
        <v>13</v>
      </c>
      <c r="E511" s="4" t="s">
        <v>87</v>
      </c>
      <c r="F511" s="5">
        <v>1.19</v>
      </c>
      <c r="G511" s="5">
        <v>14.68</v>
      </c>
      <c r="H511" s="28">
        <f t="shared" si="56"/>
        <v>17.47</v>
      </c>
      <c r="J511" s="29">
        <f t="shared" si="52"/>
        <v>14.68</v>
      </c>
      <c r="K511" s="29">
        <f t="shared" si="53"/>
        <v>17.47</v>
      </c>
      <c r="L511" s="14">
        <f t="shared" si="54"/>
        <v>0</v>
      </c>
    </row>
    <row r="512" spans="1:12" ht="24.75">
      <c r="A512" s="3" t="s">
        <v>1320</v>
      </c>
      <c r="B512" s="4" t="s">
        <v>437</v>
      </c>
      <c r="C512" s="27" t="s">
        <v>438</v>
      </c>
      <c r="D512" s="4" t="s">
        <v>13</v>
      </c>
      <c r="E512" s="4" t="s">
        <v>32</v>
      </c>
      <c r="F512" s="5">
        <v>7</v>
      </c>
      <c r="G512" s="5">
        <v>19.25</v>
      </c>
      <c r="H512" s="28">
        <f t="shared" si="56"/>
        <v>134.75</v>
      </c>
      <c r="J512" s="29">
        <f t="shared" si="52"/>
        <v>19.25</v>
      </c>
      <c r="K512" s="29">
        <f t="shared" si="53"/>
        <v>134.75</v>
      </c>
      <c r="L512" s="14">
        <f t="shared" si="54"/>
        <v>0</v>
      </c>
    </row>
    <row r="513" spans="1:12" ht="16.5">
      <c r="A513" s="3" t="s">
        <v>1321</v>
      </c>
      <c r="B513" s="4" t="s">
        <v>644</v>
      </c>
      <c r="C513" s="27" t="s">
        <v>645</v>
      </c>
      <c r="D513" s="4" t="s">
        <v>13</v>
      </c>
      <c r="E513" s="4" t="s">
        <v>32</v>
      </c>
      <c r="F513" s="5">
        <v>36</v>
      </c>
      <c r="G513" s="5">
        <v>8.86</v>
      </c>
      <c r="H513" s="28">
        <f t="shared" si="56"/>
        <v>318.95999999999998</v>
      </c>
      <c r="J513" s="29">
        <f t="shared" si="52"/>
        <v>8.86</v>
      </c>
      <c r="K513" s="29">
        <f t="shared" si="53"/>
        <v>318.95999999999998</v>
      </c>
      <c r="L513" s="14">
        <f t="shared" si="54"/>
        <v>0</v>
      </c>
    </row>
    <row r="514" spans="1:12" ht="24.75">
      <c r="A514" s="3" t="s">
        <v>1322</v>
      </c>
      <c r="B514" s="4" t="s">
        <v>410</v>
      </c>
      <c r="C514" s="27" t="s">
        <v>411</v>
      </c>
      <c r="D514" s="4" t="s">
        <v>13</v>
      </c>
      <c r="E514" s="4" t="s">
        <v>32</v>
      </c>
      <c r="F514" s="5">
        <v>1</v>
      </c>
      <c r="G514" s="5">
        <v>12.28</v>
      </c>
      <c r="H514" s="28">
        <f t="shared" si="56"/>
        <v>12.28</v>
      </c>
      <c r="J514" s="29">
        <f t="shared" si="52"/>
        <v>12.28</v>
      </c>
      <c r="K514" s="29">
        <f t="shared" si="53"/>
        <v>12.28</v>
      </c>
      <c r="L514" s="14">
        <f t="shared" si="54"/>
        <v>0</v>
      </c>
    </row>
    <row r="515" spans="1:12" ht="24.75">
      <c r="A515" s="3" t="s">
        <v>1323</v>
      </c>
      <c r="B515" s="4" t="s">
        <v>461</v>
      </c>
      <c r="C515" s="27" t="s">
        <v>462</v>
      </c>
      <c r="D515" s="4" t="s">
        <v>13</v>
      </c>
      <c r="E515" s="4" t="s">
        <v>87</v>
      </c>
      <c r="F515" s="5">
        <v>53.89</v>
      </c>
      <c r="G515" s="5">
        <v>13.07</v>
      </c>
      <c r="H515" s="28">
        <f t="shared" si="56"/>
        <v>704.34</v>
      </c>
      <c r="J515" s="29">
        <f t="shared" si="52"/>
        <v>13.07</v>
      </c>
      <c r="K515" s="29">
        <f t="shared" si="53"/>
        <v>704.34</v>
      </c>
      <c r="L515" s="14">
        <f t="shared" si="54"/>
        <v>0</v>
      </c>
    </row>
    <row r="516" spans="1:12" ht="20.100000000000001" customHeight="1">
      <c r="A516" s="1" t="s">
        <v>1324</v>
      </c>
      <c r="B516" s="41" t="s">
        <v>1325</v>
      </c>
      <c r="C516" s="41"/>
      <c r="D516" s="41"/>
      <c r="E516" s="41"/>
      <c r="F516" s="41"/>
      <c r="G516" s="41"/>
      <c r="H516" s="2">
        <f>ROUND(SUM(H517:H519),2)</f>
        <v>1946.55</v>
      </c>
      <c r="J516" s="30"/>
      <c r="K516" s="30"/>
      <c r="L516" s="15"/>
    </row>
    <row r="517" spans="1:12" ht="16.5">
      <c r="A517" s="3" t="s">
        <v>1326</v>
      </c>
      <c r="B517" s="4" t="s">
        <v>1327</v>
      </c>
      <c r="C517" s="27" t="s">
        <v>1328</v>
      </c>
      <c r="D517" s="4" t="s">
        <v>24</v>
      </c>
      <c r="E517" s="4" t="s">
        <v>87</v>
      </c>
      <c r="F517" s="5">
        <v>118.45</v>
      </c>
      <c r="G517" s="5">
        <v>14.44</v>
      </c>
      <c r="H517" s="28">
        <f>ROUND(ROUND(F517,2)*ROUND(G517,2),2)</f>
        <v>1710.42</v>
      </c>
      <c r="J517" s="29">
        <f t="shared" si="52"/>
        <v>14.44</v>
      </c>
      <c r="K517" s="29">
        <f t="shared" si="53"/>
        <v>1710.42</v>
      </c>
      <c r="L517" s="14">
        <f t="shared" si="54"/>
        <v>0</v>
      </c>
    </row>
    <row r="518" spans="1:12" ht="16.5">
      <c r="A518" s="3" t="s">
        <v>1329</v>
      </c>
      <c r="B518" s="4" t="s">
        <v>1330</v>
      </c>
      <c r="C518" s="27" t="s">
        <v>1331</v>
      </c>
      <c r="D518" s="4" t="s">
        <v>13</v>
      </c>
      <c r="E518" s="4" t="s">
        <v>32</v>
      </c>
      <c r="F518" s="5">
        <v>11</v>
      </c>
      <c r="G518" s="5">
        <v>18.059999999999999</v>
      </c>
      <c r="H518" s="28">
        <f>ROUND(ROUND(F518,2)*ROUND(G518,2),2)</f>
        <v>198.66</v>
      </c>
      <c r="J518" s="29">
        <f t="shared" si="52"/>
        <v>18.059999999999999</v>
      </c>
      <c r="K518" s="29">
        <f t="shared" si="53"/>
        <v>198.66</v>
      </c>
      <c r="L518" s="14">
        <f t="shared" si="54"/>
        <v>0</v>
      </c>
    </row>
    <row r="519" spans="1:12" ht="16.5">
      <c r="A519" s="3" t="s">
        <v>1332</v>
      </c>
      <c r="B519" s="4" t="s">
        <v>1333</v>
      </c>
      <c r="C519" s="27" t="s">
        <v>1334</v>
      </c>
      <c r="D519" s="4" t="s">
        <v>13</v>
      </c>
      <c r="E519" s="4" t="s">
        <v>32</v>
      </c>
      <c r="F519" s="5">
        <v>1</v>
      </c>
      <c r="G519" s="5">
        <v>37.47</v>
      </c>
      <c r="H519" s="28">
        <f>ROUND(ROUND(F519,2)*ROUND(G519,2),2)</f>
        <v>37.47</v>
      </c>
      <c r="J519" s="29">
        <f t="shared" si="52"/>
        <v>37.47</v>
      </c>
      <c r="K519" s="29">
        <f t="shared" si="53"/>
        <v>37.47</v>
      </c>
      <c r="L519" s="14">
        <f t="shared" si="54"/>
        <v>0</v>
      </c>
    </row>
    <row r="520" spans="1:12" ht="20.100000000000001" customHeight="1">
      <c r="A520" s="1" t="s">
        <v>1335</v>
      </c>
      <c r="B520" s="41" t="s">
        <v>694</v>
      </c>
      <c r="C520" s="41"/>
      <c r="D520" s="41"/>
      <c r="E520" s="41"/>
      <c r="F520" s="41"/>
      <c r="G520" s="41"/>
      <c r="H520" s="2">
        <f>ROUND(SUM(H521:H526),2)</f>
        <v>6097.34</v>
      </c>
      <c r="J520" s="30"/>
      <c r="K520" s="30"/>
      <c r="L520" s="15"/>
    </row>
    <row r="521" spans="1:12" ht="16.5">
      <c r="A521" s="3" t="s">
        <v>1336</v>
      </c>
      <c r="B521" s="4" t="s">
        <v>1337</v>
      </c>
      <c r="C521" s="27" t="s">
        <v>1338</v>
      </c>
      <c r="D521" s="4" t="s">
        <v>24</v>
      </c>
      <c r="E521" s="4" t="s">
        <v>32</v>
      </c>
      <c r="F521" s="5">
        <v>1</v>
      </c>
      <c r="G521" s="5">
        <v>563.79</v>
      </c>
      <c r="H521" s="28">
        <f t="shared" ref="H521:H526" si="57">ROUND(ROUND(F521,2)*ROUND(G521,2),2)</f>
        <v>563.79</v>
      </c>
      <c r="J521" s="29">
        <f t="shared" si="52"/>
        <v>563.79</v>
      </c>
      <c r="K521" s="29">
        <f t="shared" si="53"/>
        <v>563.79</v>
      </c>
      <c r="L521" s="14">
        <f t="shared" si="54"/>
        <v>0</v>
      </c>
    </row>
    <row r="522" spans="1:12" ht="16.5">
      <c r="A522" s="3" t="s">
        <v>1339</v>
      </c>
      <c r="B522" s="4" t="s">
        <v>1340</v>
      </c>
      <c r="C522" s="27" t="s">
        <v>1341</v>
      </c>
      <c r="D522" s="4" t="s">
        <v>24</v>
      </c>
      <c r="E522" s="4" t="s">
        <v>32</v>
      </c>
      <c r="F522" s="5">
        <v>1</v>
      </c>
      <c r="G522" s="5">
        <v>173.5</v>
      </c>
      <c r="H522" s="28">
        <f t="shared" si="57"/>
        <v>173.5</v>
      </c>
      <c r="J522" s="29">
        <f t="shared" si="52"/>
        <v>173.5</v>
      </c>
      <c r="K522" s="29">
        <f t="shared" si="53"/>
        <v>173.5</v>
      </c>
      <c r="L522" s="14">
        <f t="shared" si="54"/>
        <v>0</v>
      </c>
    </row>
    <row r="523" spans="1:12" ht="16.5">
      <c r="A523" s="3" t="s">
        <v>1342</v>
      </c>
      <c r="B523" s="4" t="s">
        <v>1343</v>
      </c>
      <c r="C523" s="27" t="s">
        <v>1344</v>
      </c>
      <c r="D523" s="4" t="s">
        <v>24</v>
      </c>
      <c r="E523" s="4" t="s">
        <v>32</v>
      </c>
      <c r="F523" s="5">
        <v>1</v>
      </c>
      <c r="G523" s="5">
        <v>123.4</v>
      </c>
      <c r="H523" s="28">
        <f t="shared" si="57"/>
        <v>123.4</v>
      </c>
      <c r="J523" s="29">
        <f t="shared" si="52"/>
        <v>123.4</v>
      </c>
      <c r="K523" s="29">
        <f t="shared" si="53"/>
        <v>123.4</v>
      </c>
      <c r="L523" s="14">
        <f t="shared" si="54"/>
        <v>0</v>
      </c>
    </row>
    <row r="524" spans="1:12" ht="16.5">
      <c r="A524" s="3" t="s">
        <v>1345</v>
      </c>
      <c r="B524" s="4" t="s">
        <v>696</v>
      </c>
      <c r="C524" s="27" t="s">
        <v>697</v>
      </c>
      <c r="D524" s="4" t="s">
        <v>24</v>
      </c>
      <c r="E524" s="4" t="s">
        <v>32</v>
      </c>
      <c r="F524" s="5">
        <v>1</v>
      </c>
      <c r="G524" s="5">
        <v>179.84</v>
      </c>
      <c r="H524" s="28">
        <f t="shared" si="57"/>
        <v>179.84</v>
      </c>
      <c r="J524" s="29">
        <f t="shared" ref="J524:J561" si="58">G524-G524*$J$4</f>
        <v>179.84</v>
      </c>
      <c r="K524" s="29">
        <f t="shared" ref="K524:K561" si="59">ROUND(J524*F524,2)</f>
        <v>179.84</v>
      </c>
      <c r="L524" s="14">
        <f t="shared" ref="L524:L561" si="60">1-J524/G524</f>
        <v>0</v>
      </c>
    </row>
    <row r="525" spans="1:12" ht="16.5">
      <c r="A525" s="3" t="s">
        <v>1346</v>
      </c>
      <c r="B525" s="4" t="s">
        <v>705</v>
      </c>
      <c r="C525" s="27" t="s">
        <v>706</v>
      </c>
      <c r="D525" s="4" t="s">
        <v>24</v>
      </c>
      <c r="E525" s="4" t="s">
        <v>32</v>
      </c>
      <c r="F525" s="5">
        <v>1</v>
      </c>
      <c r="G525" s="5">
        <v>226.61</v>
      </c>
      <c r="H525" s="28">
        <f t="shared" si="57"/>
        <v>226.61</v>
      </c>
      <c r="J525" s="29">
        <f t="shared" si="58"/>
        <v>226.61</v>
      </c>
      <c r="K525" s="29">
        <f t="shared" si="59"/>
        <v>226.61</v>
      </c>
      <c r="L525" s="14">
        <f t="shared" si="60"/>
        <v>0</v>
      </c>
    </row>
    <row r="526" spans="1:12" ht="24.75">
      <c r="A526" s="3" t="s">
        <v>1347</v>
      </c>
      <c r="B526" s="4" t="s">
        <v>1348</v>
      </c>
      <c r="C526" s="27" t="s">
        <v>1349</v>
      </c>
      <c r="D526" s="4" t="s">
        <v>24</v>
      </c>
      <c r="E526" s="4" t="s">
        <v>32</v>
      </c>
      <c r="F526" s="5">
        <v>10</v>
      </c>
      <c r="G526" s="5">
        <v>483.02</v>
      </c>
      <c r="H526" s="28">
        <f t="shared" si="57"/>
        <v>4830.2</v>
      </c>
      <c r="J526" s="29">
        <f t="shared" si="58"/>
        <v>483.02</v>
      </c>
      <c r="K526" s="29">
        <f t="shared" si="59"/>
        <v>4830.2</v>
      </c>
      <c r="L526" s="14">
        <f t="shared" si="60"/>
        <v>0</v>
      </c>
    </row>
    <row r="527" spans="1:12" ht="20.100000000000001" customHeight="1">
      <c r="A527" s="1" t="s">
        <v>1350</v>
      </c>
      <c r="B527" s="41" t="s">
        <v>1351</v>
      </c>
      <c r="C527" s="41"/>
      <c r="D527" s="41"/>
      <c r="E527" s="41"/>
      <c r="F527" s="41"/>
      <c r="G527" s="41"/>
      <c r="H527" s="2">
        <f>ROUND(SUM(H528:H530),2)</f>
        <v>5453.36</v>
      </c>
      <c r="J527" s="30"/>
      <c r="K527" s="30"/>
      <c r="L527" s="15"/>
    </row>
    <row r="528" spans="1:12" ht="16.5">
      <c r="A528" s="3" t="s">
        <v>1352</v>
      </c>
      <c r="B528" s="4" t="s">
        <v>1353</v>
      </c>
      <c r="C528" s="27" t="s">
        <v>1354</v>
      </c>
      <c r="D528" s="4" t="s">
        <v>24</v>
      </c>
      <c r="E528" s="4" t="s">
        <v>32</v>
      </c>
      <c r="F528" s="5">
        <v>13</v>
      </c>
      <c r="G528" s="5">
        <v>96.05</v>
      </c>
      <c r="H528" s="28">
        <f>ROUND(ROUND(F528,2)*ROUND(G528,2),2)</f>
        <v>1248.6500000000001</v>
      </c>
      <c r="J528" s="29">
        <f t="shared" si="58"/>
        <v>96.05</v>
      </c>
      <c r="K528" s="29">
        <f t="shared" si="59"/>
        <v>1248.6500000000001</v>
      </c>
      <c r="L528" s="14">
        <f t="shared" si="60"/>
        <v>0</v>
      </c>
    </row>
    <row r="529" spans="1:12" ht="16.5">
      <c r="A529" s="3" t="s">
        <v>1355</v>
      </c>
      <c r="B529" s="4" t="s">
        <v>1356</v>
      </c>
      <c r="C529" s="27" t="s">
        <v>1357</v>
      </c>
      <c r="D529" s="4" t="s">
        <v>24</v>
      </c>
      <c r="E529" s="4" t="s">
        <v>32</v>
      </c>
      <c r="F529" s="5">
        <v>1</v>
      </c>
      <c r="G529" s="5">
        <v>3731.46</v>
      </c>
      <c r="H529" s="28">
        <f>ROUND(ROUND(F529,2)*ROUND(G529,2),2)</f>
        <v>3731.46</v>
      </c>
      <c r="J529" s="29">
        <f t="shared" si="58"/>
        <v>3731.46</v>
      </c>
      <c r="K529" s="29">
        <f t="shared" si="59"/>
        <v>3731.46</v>
      </c>
      <c r="L529" s="14">
        <f t="shared" si="60"/>
        <v>0</v>
      </c>
    </row>
    <row r="530" spans="1:12" ht="16.5">
      <c r="A530" s="3" t="s">
        <v>1358</v>
      </c>
      <c r="B530" s="4" t="s">
        <v>1359</v>
      </c>
      <c r="C530" s="27" t="s">
        <v>1360</v>
      </c>
      <c r="D530" s="4" t="s">
        <v>24</v>
      </c>
      <c r="E530" s="4" t="s">
        <v>32</v>
      </c>
      <c r="F530" s="5">
        <v>5</v>
      </c>
      <c r="G530" s="5">
        <v>94.65</v>
      </c>
      <c r="H530" s="28">
        <f>ROUND(ROUND(F530,2)*ROUND(G530,2),2)</f>
        <v>473.25</v>
      </c>
      <c r="J530" s="29">
        <f t="shared" si="58"/>
        <v>94.65</v>
      </c>
      <c r="K530" s="29">
        <f t="shared" si="59"/>
        <v>473.25</v>
      </c>
      <c r="L530" s="14">
        <f t="shared" si="60"/>
        <v>0</v>
      </c>
    </row>
    <row r="531" spans="1:12" ht="20.100000000000001" customHeight="1">
      <c r="A531" s="1" t="s">
        <v>1361</v>
      </c>
      <c r="B531" s="41" t="s">
        <v>1362</v>
      </c>
      <c r="C531" s="41"/>
      <c r="D531" s="41"/>
      <c r="E531" s="41"/>
      <c r="F531" s="41"/>
      <c r="G531" s="41"/>
      <c r="H531" s="2">
        <f>ROUND(SUM(H532:H552),2)</f>
        <v>22257.45</v>
      </c>
      <c r="J531" s="30"/>
      <c r="K531" s="30"/>
      <c r="L531" s="15"/>
    </row>
    <row r="532" spans="1:12">
      <c r="A532" s="3" t="s">
        <v>1363</v>
      </c>
      <c r="B532" s="4" t="s">
        <v>1364</v>
      </c>
      <c r="C532" s="27" t="s">
        <v>1365</v>
      </c>
      <c r="D532" s="4" t="s">
        <v>398</v>
      </c>
      <c r="E532" s="4" t="s">
        <v>495</v>
      </c>
      <c r="F532" s="5">
        <v>122.11</v>
      </c>
      <c r="G532" s="5">
        <v>15.71</v>
      </c>
      <c r="H532" s="28">
        <f t="shared" ref="H532:H552" si="61">ROUND(ROUND(F532,2)*ROUND(G532,2),2)</f>
        <v>1918.35</v>
      </c>
      <c r="J532" s="29">
        <f t="shared" si="58"/>
        <v>15.71</v>
      </c>
      <c r="K532" s="29">
        <f t="shared" si="59"/>
        <v>1918.35</v>
      </c>
      <c r="L532" s="14">
        <f t="shared" si="60"/>
        <v>0</v>
      </c>
    </row>
    <row r="533" spans="1:12" ht="16.5">
      <c r="A533" s="3" t="s">
        <v>1366</v>
      </c>
      <c r="B533" s="4" t="s">
        <v>1367</v>
      </c>
      <c r="C533" s="27" t="s">
        <v>1368</v>
      </c>
      <c r="D533" s="4" t="s">
        <v>13</v>
      </c>
      <c r="E533" s="4" t="s">
        <v>87</v>
      </c>
      <c r="F533" s="5">
        <v>153.91</v>
      </c>
      <c r="G533" s="5">
        <v>75.19</v>
      </c>
      <c r="H533" s="28">
        <f t="shared" si="61"/>
        <v>11572.49</v>
      </c>
      <c r="J533" s="29">
        <f t="shared" si="58"/>
        <v>75.19</v>
      </c>
      <c r="K533" s="29">
        <f t="shared" si="59"/>
        <v>11572.49</v>
      </c>
      <c r="L533" s="14">
        <f t="shared" si="60"/>
        <v>0</v>
      </c>
    </row>
    <row r="534" spans="1:12" ht="16.5">
      <c r="A534" s="3" t="s">
        <v>1369</v>
      </c>
      <c r="B534" s="4" t="s">
        <v>1370</v>
      </c>
      <c r="C534" s="27" t="s">
        <v>1371</v>
      </c>
      <c r="D534" s="4" t="s">
        <v>13</v>
      </c>
      <c r="E534" s="4" t="s">
        <v>32</v>
      </c>
      <c r="F534" s="5">
        <v>6</v>
      </c>
      <c r="G534" s="5">
        <v>44.95</v>
      </c>
      <c r="H534" s="28">
        <f t="shared" si="61"/>
        <v>269.7</v>
      </c>
      <c r="J534" s="29">
        <f t="shared" si="58"/>
        <v>44.95</v>
      </c>
      <c r="K534" s="29">
        <f t="shared" si="59"/>
        <v>269.7</v>
      </c>
      <c r="L534" s="14">
        <f t="shared" si="60"/>
        <v>0</v>
      </c>
    </row>
    <row r="535" spans="1:12" ht="16.5">
      <c r="A535" s="3" t="s">
        <v>1372</v>
      </c>
      <c r="B535" s="4" t="s">
        <v>1373</v>
      </c>
      <c r="C535" s="27" t="s">
        <v>1374</v>
      </c>
      <c r="D535" s="4" t="s">
        <v>13</v>
      </c>
      <c r="E535" s="4" t="s">
        <v>32</v>
      </c>
      <c r="F535" s="5">
        <v>6</v>
      </c>
      <c r="G535" s="5">
        <v>95.83</v>
      </c>
      <c r="H535" s="28">
        <f t="shared" si="61"/>
        <v>574.98</v>
      </c>
      <c r="J535" s="29">
        <f t="shared" si="58"/>
        <v>95.83</v>
      </c>
      <c r="K535" s="29">
        <f t="shared" si="59"/>
        <v>574.98</v>
      </c>
      <c r="L535" s="14">
        <f t="shared" si="60"/>
        <v>0</v>
      </c>
    </row>
    <row r="536" spans="1:12">
      <c r="A536" s="3" t="s">
        <v>1375</v>
      </c>
      <c r="B536" s="4" t="s">
        <v>1376</v>
      </c>
      <c r="C536" s="27" t="s">
        <v>1377</v>
      </c>
      <c r="D536" s="4" t="s">
        <v>398</v>
      </c>
      <c r="E536" s="4" t="s">
        <v>399</v>
      </c>
      <c r="F536" s="5">
        <v>18</v>
      </c>
      <c r="G536" s="5">
        <v>15.05</v>
      </c>
      <c r="H536" s="28">
        <f t="shared" si="61"/>
        <v>270.89999999999998</v>
      </c>
      <c r="J536" s="29">
        <f t="shared" si="58"/>
        <v>15.05</v>
      </c>
      <c r="K536" s="29">
        <f t="shared" si="59"/>
        <v>270.89999999999998</v>
      </c>
      <c r="L536" s="14">
        <f t="shared" si="60"/>
        <v>0</v>
      </c>
    </row>
    <row r="537" spans="1:12">
      <c r="A537" s="3" t="s">
        <v>1378</v>
      </c>
      <c r="B537" s="4" t="s">
        <v>1379</v>
      </c>
      <c r="C537" s="27" t="s">
        <v>1380</v>
      </c>
      <c r="D537" s="4" t="s">
        <v>398</v>
      </c>
      <c r="E537" s="4" t="s">
        <v>399</v>
      </c>
      <c r="F537" s="5">
        <v>18</v>
      </c>
      <c r="G537" s="5">
        <v>15.23</v>
      </c>
      <c r="H537" s="28">
        <f t="shared" si="61"/>
        <v>274.14</v>
      </c>
      <c r="J537" s="29">
        <f t="shared" si="58"/>
        <v>15.23</v>
      </c>
      <c r="K537" s="29">
        <f t="shared" si="59"/>
        <v>274.14</v>
      </c>
      <c r="L537" s="14">
        <f t="shared" si="60"/>
        <v>0</v>
      </c>
    </row>
    <row r="538" spans="1:12" ht="16.5">
      <c r="A538" s="3" t="s">
        <v>1381</v>
      </c>
      <c r="B538" s="4" t="s">
        <v>1382</v>
      </c>
      <c r="C538" s="27" t="s">
        <v>1383</v>
      </c>
      <c r="D538" s="4" t="s">
        <v>13</v>
      </c>
      <c r="E538" s="4" t="s">
        <v>32</v>
      </c>
      <c r="F538" s="5">
        <v>1</v>
      </c>
      <c r="G538" s="5">
        <v>30.22</v>
      </c>
      <c r="H538" s="28">
        <f t="shared" si="61"/>
        <v>30.22</v>
      </c>
      <c r="J538" s="29">
        <f t="shared" si="58"/>
        <v>30.22</v>
      </c>
      <c r="K538" s="29">
        <f t="shared" si="59"/>
        <v>30.22</v>
      </c>
      <c r="L538" s="14">
        <f t="shared" si="60"/>
        <v>0</v>
      </c>
    </row>
    <row r="539" spans="1:12">
      <c r="A539" s="3" t="s">
        <v>1384</v>
      </c>
      <c r="B539" s="4" t="s">
        <v>1385</v>
      </c>
      <c r="C539" s="27" t="s">
        <v>1386</v>
      </c>
      <c r="D539" s="4" t="s">
        <v>398</v>
      </c>
      <c r="E539" s="4" t="s">
        <v>399</v>
      </c>
      <c r="F539" s="5">
        <v>12</v>
      </c>
      <c r="G539" s="5">
        <v>27.78</v>
      </c>
      <c r="H539" s="28">
        <f t="shared" si="61"/>
        <v>333.36</v>
      </c>
      <c r="J539" s="29">
        <f t="shared" si="58"/>
        <v>27.78</v>
      </c>
      <c r="K539" s="29">
        <f t="shared" si="59"/>
        <v>333.36</v>
      </c>
      <c r="L539" s="14">
        <f t="shared" si="60"/>
        <v>0</v>
      </c>
    </row>
    <row r="540" spans="1:12" ht="16.5">
      <c r="A540" s="3" t="s">
        <v>1387</v>
      </c>
      <c r="B540" s="4" t="s">
        <v>1388</v>
      </c>
      <c r="C540" s="27" t="s">
        <v>1389</v>
      </c>
      <c r="D540" s="4" t="s">
        <v>398</v>
      </c>
      <c r="E540" s="4" t="s">
        <v>399</v>
      </c>
      <c r="F540" s="5">
        <v>15</v>
      </c>
      <c r="G540" s="5">
        <v>32.21</v>
      </c>
      <c r="H540" s="28">
        <f t="shared" si="61"/>
        <v>483.15</v>
      </c>
      <c r="J540" s="29">
        <f t="shared" si="58"/>
        <v>32.21</v>
      </c>
      <c r="K540" s="29">
        <f t="shared" si="59"/>
        <v>483.15</v>
      </c>
      <c r="L540" s="14">
        <f t="shared" si="60"/>
        <v>0</v>
      </c>
    </row>
    <row r="541" spans="1:12">
      <c r="A541" s="3" t="s">
        <v>1390</v>
      </c>
      <c r="B541" s="4" t="s">
        <v>1391</v>
      </c>
      <c r="C541" s="27" t="s">
        <v>1392</v>
      </c>
      <c r="D541" s="4" t="s">
        <v>398</v>
      </c>
      <c r="E541" s="4" t="s">
        <v>399</v>
      </c>
      <c r="F541" s="5">
        <v>10</v>
      </c>
      <c r="G541" s="5">
        <v>0.74</v>
      </c>
      <c r="H541" s="28">
        <f t="shared" si="61"/>
        <v>7.4</v>
      </c>
      <c r="J541" s="29">
        <f t="shared" si="58"/>
        <v>0.74</v>
      </c>
      <c r="K541" s="29">
        <f t="shared" si="59"/>
        <v>7.4</v>
      </c>
      <c r="L541" s="14">
        <f t="shared" si="60"/>
        <v>0</v>
      </c>
    </row>
    <row r="542" spans="1:12" ht="16.5">
      <c r="A542" s="3" t="s">
        <v>1393</v>
      </c>
      <c r="B542" s="4" t="s">
        <v>1394</v>
      </c>
      <c r="C542" s="27" t="s">
        <v>1395</v>
      </c>
      <c r="D542" s="4" t="s">
        <v>13</v>
      </c>
      <c r="E542" s="4" t="s">
        <v>32</v>
      </c>
      <c r="F542" s="5">
        <v>9</v>
      </c>
      <c r="G542" s="5">
        <v>6.17</v>
      </c>
      <c r="H542" s="28">
        <f t="shared" si="61"/>
        <v>55.53</v>
      </c>
      <c r="J542" s="29">
        <f t="shared" si="58"/>
        <v>6.17</v>
      </c>
      <c r="K542" s="29">
        <f t="shared" si="59"/>
        <v>55.53</v>
      </c>
      <c r="L542" s="14">
        <f t="shared" si="60"/>
        <v>0</v>
      </c>
    </row>
    <row r="543" spans="1:12" ht="16.5">
      <c r="A543" s="3" t="s">
        <v>1396</v>
      </c>
      <c r="B543" s="4" t="s">
        <v>1397</v>
      </c>
      <c r="C543" s="27" t="s">
        <v>1398</v>
      </c>
      <c r="D543" s="4" t="s">
        <v>24</v>
      </c>
      <c r="E543" s="4" t="s">
        <v>87</v>
      </c>
      <c r="F543" s="5">
        <v>22.7</v>
      </c>
      <c r="G543" s="5">
        <v>7.19</v>
      </c>
      <c r="H543" s="28">
        <f t="shared" si="61"/>
        <v>163.21</v>
      </c>
      <c r="J543" s="29">
        <f t="shared" si="58"/>
        <v>7.19</v>
      </c>
      <c r="K543" s="29">
        <f t="shared" si="59"/>
        <v>163.21</v>
      </c>
      <c r="L543" s="14">
        <f t="shared" si="60"/>
        <v>0</v>
      </c>
    </row>
    <row r="544" spans="1:12">
      <c r="A544" s="3" t="s">
        <v>1399</v>
      </c>
      <c r="B544" s="4" t="s">
        <v>1400</v>
      </c>
      <c r="C544" s="27" t="s">
        <v>1401</v>
      </c>
      <c r="D544" s="4" t="s">
        <v>398</v>
      </c>
      <c r="E544" s="4" t="s">
        <v>399</v>
      </c>
      <c r="F544" s="5">
        <v>12</v>
      </c>
      <c r="G544" s="5">
        <v>13.92</v>
      </c>
      <c r="H544" s="28">
        <f t="shared" si="61"/>
        <v>167.04</v>
      </c>
      <c r="J544" s="29">
        <f t="shared" si="58"/>
        <v>13.92</v>
      </c>
      <c r="K544" s="29">
        <f t="shared" si="59"/>
        <v>167.04</v>
      </c>
      <c r="L544" s="14">
        <f t="shared" si="60"/>
        <v>0</v>
      </c>
    </row>
    <row r="545" spans="1:12">
      <c r="A545" s="3" t="s">
        <v>1402</v>
      </c>
      <c r="B545" s="4" t="s">
        <v>1403</v>
      </c>
      <c r="C545" s="27" t="s">
        <v>1404</v>
      </c>
      <c r="D545" s="4" t="s">
        <v>398</v>
      </c>
      <c r="E545" s="4" t="s">
        <v>399</v>
      </c>
      <c r="F545" s="5">
        <v>2</v>
      </c>
      <c r="G545" s="5">
        <v>214.09</v>
      </c>
      <c r="H545" s="28">
        <f t="shared" si="61"/>
        <v>428.18</v>
      </c>
      <c r="J545" s="29">
        <f t="shared" si="58"/>
        <v>214.09</v>
      </c>
      <c r="K545" s="29">
        <f t="shared" si="59"/>
        <v>428.18</v>
      </c>
      <c r="L545" s="14">
        <f t="shared" si="60"/>
        <v>0</v>
      </c>
    </row>
    <row r="546" spans="1:12" ht="16.5">
      <c r="A546" s="3" t="s">
        <v>1405</v>
      </c>
      <c r="B546" s="4" t="s">
        <v>1406</v>
      </c>
      <c r="C546" s="27" t="s">
        <v>1407</v>
      </c>
      <c r="D546" s="4" t="s">
        <v>24</v>
      </c>
      <c r="E546" s="4" t="s">
        <v>32</v>
      </c>
      <c r="F546" s="5">
        <v>12</v>
      </c>
      <c r="G546" s="5">
        <v>127.96</v>
      </c>
      <c r="H546" s="28">
        <f t="shared" si="61"/>
        <v>1535.52</v>
      </c>
      <c r="J546" s="29">
        <f t="shared" si="58"/>
        <v>127.96</v>
      </c>
      <c r="K546" s="29">
        <f t="shared" si="59"/>
        <v>1535.52</v>
      </c>
      <c r="L546" s="14">
        <f t="shared" si="60"/>
        <v>0</v>
      </c>
    </row>
    <row r="547" spans="1:12" ht="24.75">
      <c r="A547" s="3" t="s">
        <v>1408</v>
      </c>
      <c r="B547" s="4" t="s">
        <v>1409</v>
      </c>
      <c r="C547" s="27" t="s">
        <v>1410</v>
      </c>
      <c r="D547" s="4" t="s">
        <v>24</v>
      </c>
      <c r="E547" s="4" t="s">
        <v>32</v>
      </c>
      <c r="F547" s="5">
        <v>16</v>
      </c>
      <c r="G547" s="5">
        <v>32.229999999999997</v>
      </c>
      <c r="H547" s="28">
        <f t="shared" si="61"/>
        <v>515.67999999999995</v>
      </c>
      <c r="J547" s="29">
        <f t="shared" si="58"/>
        <v>32.229999999999997</v>
      </c>
      <c r="K547" s="29">
        <f t="shared" si="59"/>
        <v>515.67999999999995</v>
      </c>
      <c r="L547" s="14">
        <f t="shared" si="60"/>
        <v>0</v>
      </c>
    </row>
    <row r="548" spans="1:12" ht="16.5">
      <c r="A548" s="3" t="s">
        <v>1411</v>
      </c>
      <c r="B548" s="4" t="s">
        <v>1412</v>
      </c>
      <c r="C548" s="27" t="s">
        <v>1413</v>
      </c>
      <c r="D548" s="4" t="s">
        <v>24</v>
      </c>
      <c r="E548" s="4" t="s">
        <v>32</v>
      </c>
      <c r="F548" s="5">
        <v>6</v>
      </c>
      <c r="G548" s="5">
        <v>44.37</v>
      </c>
      <c r="H548" s="28">
        <f t="shared" si="61"/>
        <v>266.22000000000003</v>
      </c>
      <c r="J548" s="29">
        <f t="shared" si="58"/>
        <v>44.37</v>
      </c>
      <c r="K548" s="29">
        <f t="shared" si="59"/>
        <v>266.22000000000003</v>
      </c>
      <c r="L548" s="14">
        <f t="shared" si="60"/>
        <v>0</v>
      </c>
    </row>
    <row r="549" spans="1:12" ht="16.5">
      <c r="A549" s="3" t="s">
        <v>1414</v>
      </c>
      <c r="B549" s="4" t="s">
        <v>1415</v>
      </c>
      <c r="C549" s="27" t="s">
        <v>1416</v>
      </c>
      <c r="D549" s="4" t="s">
        <v>24</v>
      </c>
      <c r="E549" s="4" t="s">
        <v>32</v>
      </c>
      <c r="F549" s="5">
        <v>16</v>
      </c>
      <c r="G549" s="5">
        <v>48.37</v>
      </c>
      <c r="H549" s="28">
        <f t="shared" si="61"/>
        <v>773.92</v>
      </c>
      <c r="J549" s="29">
        <f t="shared" si="58"/>
        <v>48.37</v>
      </c>
      <c r="K549" s="29">
        <f t="shared" si="59"/>
        <v>773.92</v>
      </c>
      <c r="L549" s="14">
        <f t="shared" si="60"/>
        <v>0</v>
      </c>
    </row>
    <row r="550" spans="1:12" ht="16.5">
      <c r="A550" s="3" t="s">
        <v>1417</v>
      </c>
      <c r="B550" s="4" t="s">
        <v>1418</v>
      </c>
      <c r="C550" s="27" t="s">
        <v>1419</v>
      </c>
      <c r="D550" s="4" t="s">
        <v>24</v>
      </c>
      <c r="E550" s="4" t="s">
        <v>32</v>
      </c>
      <c r="F550" s="5">
        <v>1</v>
      </c>
      <c r="G550" s="5">
        <v>431.13</v>
      </c>
      <c r="H550" s="28">
        <f t="shared" si="61"/>
        <v>431.13</v>
      </c>
      <c r="J550" s="29">
        <f t="shared" si="58"/>
        <v>431.13</v>
      </c>
      <c r="K550" s="29">
        <f t="shared" si="59"/>
        <v>431.13</v>
      </c>
      <c r="L550" s="14">
        <f t="shared" si="60"/>
        <v>0</v>
      </c>
    </row>
    <row r="551" spans="1:12">
      <c r="A551" s="3" t="s">
        <v>1420</v>
      </c>
      <c r="B551" s="4" t="s">
        <v>1421</v>
      </c>
      <c r="C551" s="27" t="s">
        <v>1422</v>
      </c>
      <c r="D551" s="4" t="s">
        <v>13</v>
      </c>
      <c r="E551" s="4" t="s">
        <v>42</v>
      </c>
      <c r="F551" s="5">
        <v>19</v>
      </c>
      <c r="G551" s="5">
        <v>91.89</v>
      </c>
      <c r="H551" s="28">
        <f t="shared" si="61"/>
        <v>1745.91</v>
      </c>
      <c r="J551" s="29">
        <f t="shared" si="58"/>
        <v>91.89</v>
      </c>
      <c r="K551" s="29">
        <f t="shared" si="59"/>
        <v>1745.91</v>
      </c>
      <c r="L551" s="14">
        <f t="shared" si="60"/>
        <v>0</v>
      </c>
    </row>
    <row r="552" spans="1:12">
      <c r="A552" s="3" t="s">
        <v>1423</v>
      </c>
      <c r="B552" s="4" t="s">
        <v>1424</v>
      </c>
      <c r="C552" s="27" t="s">
        <v>1425</v>
      </c>
      <c r="D552" s="4" t="s">
        <v>13</v>
      </c>
      <c r="E552" s="4" t="s">
        <v>42</v>
      </c>
      <c r="F552" s="5">
        <v>19</v>
      </c>
      <c r="G552" s="5">
        <v>23.18</v>
      </c>
      <c r="H552" s="28">
        <f t="shared" si="61"/>
        <v>440.42</v>
      </c>
      <c r="J552" s="29">
        <f t="shared" si="58"/>
        <v>23.18</v>
      </c>
      <c r="K552" s="29">
        <f t="shared" si="59"/>
        <v>440.42</v>
      </c>
      <c r="L552" s="14">
        <f t="shared" si="60"/>
        <v>0</v>
      </c>
    </row>
    <row r="553" spans="1:12" ht="20.100000000000001" customHeight="1">
      <c r="A553" s="1" t="s">
        <v>1426</v>
      </c>
      <c r="B553" s="41" t="s">
        <v>1238</v>
      </c>
      <c r="C553" s="41"/>
      <c r="D553" s="41"/>
      <c r="E553" s="41"/>
      <c r="F553" s="41"/>
      <c r="G553" s="41"/>
      <c r="H553" s="2">
        <f>ROUND(H554,2)</f>
        <v>55974.83</v>
      </c>
      <c r="J553" s="30"/>
      <c r="K553" s="30"/>
      <c r="L553" s="15"/>
    </row>
    <row r="554" spans="1:12" ht="20.100000000000001" customHeight="1">
      <c r="A554" s="1" t="s">
        <v>1427</v>
      </c>
      <c r="B554" s="41" t="s">
        <v>1428</v>
      </c>
      <c r="C554" s="41"/>
      <c r="D554" s="41"/>
      <c r="E554" s="41"/>
      <c r="F554" s="41"/>
      <c r="G554" s="41"/>
      <c r="H554" s="2">
        <f>ROUND(SUM(H555:H559),2)</f>
        <v>55974.83</v>
      </c>
      <c r="J554" s="30"/>
      <c r="K554" s="30"/>
      <c r="L554" s="15"/>
    </row>
    <row r="555" spans="1:12" ht="16.5">
      <c r="A555" s="3" t="s">
        <v>1429</v>
      </c>
      <c r="B555" s="4" t="s">
        <v>1430</v>
      </c>
      <c r="C555" s="27" t="s">
        <v>1431</v>
      </c>
      <c r="D555" s="4" t="s">
        <v>24</v>
      </c>
      <c r="E555" s="4" t="s">
        <v>32</v>
      </c>
      <c r="F555" s="5">
        <v>4</v>
      </c>
      <c r="G555" s="5">
        <v>13617.1</v>
      </c>
      <c r="H555" s="28">
        <f>ROUND(ROUND(F555,2)*ROUND(G555,2),2)</f>
        <v>54468.4</v>
      </c>
      <c r="J555" s="29">
        <f t="shared" si="58"/>
        <v>13617.1</v>
      </c>
      <c r="K555" s="29">
        <f t="shared" si="59"/>
        <v>54468.4</v>
      </c>
      <c r="L555" s="14">
        <f t="shared" si="60"/>
        <v>0</v>
      </c>
    </row>
    <row r="556" spans="1:12" ht="16.5">
      <c r="A556" s="3" t="s">
        <v>1432</v>
      </c>
      <c r="B556" s="4" t="s">
        <v>1433</v>
      </c>
      <c r="C556" s="27" t="s">
        <v>1434</v>
      </c>
      <c r="D556" s="4" t="s">
        <v>24</v>
      </c>
      <c r="E556" s="4" t="s">
        <v>32</v>
      </c>
      <c r="F556" s="5">
        <v>1</v>
      </c>
      <c r="G556" s="5">
        <v>750</v>
      </c>
      <c r="H556" s="28">
        <f>ROUND(ROUND(F556,2)*ROUND(G556,2),2)</f>
        <v>750</v>
      </c>
      <c r="J556" s="29">
        <f t="shared" si="58"/>
        <v>750</v>
      </c>
      <c r="K556" s="29">
        <f t="shared" si="59"/>
        <v>750</v>
      </c>
      <c r="L556" s="14">
        <f t="shared" si="60"/>
        <v>0</v>
      </c>
    </row>
    <row r="557" spans="1:12" ht="16.5">
      <c r="A557" s="3" t="s">
        <v>1435</v>
      </c>
      <c r="B557" s="4" t="s">
        <v>1436</v>
      </c>
      <c r="C557" s="27" t="s">
        <v>1437</v>
      </c>
      <c r="D557" s="4" t="s">
        <v>24</v>
      </c>
      <c r="E557" s="4" t="s">
        <v>32</v>
      </c>
      <c r="F557" s="5">
        <v>1</v>
      </c>
      <c r="G557" s="5">
        <v>265</v>
      </c>
      <c r="H557" s="28">
        <f>ROUND(ROUND(F557,2)*ROUND(G557,2),2)</f>
        <v>265</v>
      </c>
      <c r="J557" s="29">
        <f t="shared" si="58"/>
        <v>265</v>
      </c>
      <c r="K557" s="29">
        <f t="shared" si="59"/>
        <v>265</v>
      </c>
      <c r="L557" s="14">
        <f t="shared" si="60"/>
        <v>0</v>
      </c>
    </row>
    <row r="558" spans="1:12" ht="16.5">
      <c r="A558" s="3" t="s">
        <v>1438</v>
      </c>
      <c r="B558" s="4" t="s">
        <v>1439</v>
      </c>
      <c r="C558" s="27" t="s">
        <v>1440</v>
      </c>
      <c r="D558" s="4" t="s">
        <v>24</v>
      </c>
      <c r="E558" s="4" t="s">
        <v>32</v>
      </c>
      <c r="F558" s="5">
        <v>1</v>
      </c>
      <c r="G558" s="5">
        <v>152.9</v>
      </c>
      <c r="H558" s="28">
        <f>ROUND(ROUND(F558,2)*ROUND(G558,2),2)</f>
        <v>152.9</v>
      </c>
      <c r="J558" s="29">
        <f t="shared" si="58"/>
        <v>152.9</v>
      </c>
      <c r="K558" s="29">
        <f t="shared" si="59"/>
        <v>152.9</v>
      </c>
      <c r="L558" s="14">
        <f t="shared" si="60"/>
        <v>0</v>
      </c>
    </row>
    <row r="559" spans="1:12" ht="16.5">
      <c r="A559" s="3" t="s">
        <v>1441</v>
      </c>
      <c r="B559" s="4" t="s">
        <v>1442</v>
      </c>
      <c r="C559" s="27" t="s">
        <v>1443</v>
      </c>
      <c r="D559" s="4" t="s">
        <v>24</v>
      </c>
      <c r="E559" s="4" t="s">
        <v>32</v>
      </c>
      <c r="F559" s="5">
        <v>1</v>
      </c>
      <c r="G559" s="5">
        <v>338.53</v>
      </c>
      <c r="H559" s="28">
        <f>ROUND(ROUND(F559,2)*ROUND(G559,2),2)</f>
        <v>338.53</v>
      </c>
      <c r="J559" s="29">
        <f t="shared" si="58"/>
        <v>338.53</v>
      </c>
      <c r="K559" s="29">
        <f t="shared" si="59"/>
        <v>338.53</v>
      </c>
      <c r="L559" s="14">
        <f t="shared" si="60"/>
        <v>0</v>
      </c>
    </row>
    <row r="560" spans="1:12" ht="20.100000000000001" customHeight="1">
      <c r="A560" s="1" t="s">
        <v>1444</v>
      </c>
      <c r="B560" s="41" t="s">
        <v>1445</v>
      </c>
      <c r="C560" s="41"/>
      <c r="D560" s="41"/>
      <c r="E560" s="41"/>
      <c r="F560" s="41"/>
      <c r="G560" s="41"/>
      <c r="H560" s="2">
        <f>ROUND(SUM(H561:H561),2)</f>
        <v>7739.76</v>
      </c>
      <c r="J560" s="30"/>
      <c r="K560" s="30"/>
      <c r="L560" s="15"/>
    </row>
    <row r="561" spans="1:12" ht="16.5">
      <c r="A561" s="3" t="s">
        <v>1446</v>
      </c>
      <c r="B561" s="4" t="s">
        <v>1447</v>
      </c>
      <c r="C561" s="27" t="s">
        <v>1448</v>
      </c>
      <c r="D561" s="4" t="s">
        <v>24</v>
      </c>
      <c r="E561" s="4" t="s">
        <v>38</v>
      </c>
      <c r="F561" s="5">
        <v>476</v>
      </c>
      <c r="G561" s="5">
        <v>16.260000000000002</v>
      </c>
      <c r="H561" s="28">
        <f>ROUND(ROUND(F561,2)*ROUND(G561,2),2)</f>
        <v>7739.76</v>
      </c>
      <c r="J561" s="29">
        <f t="shared" si="58"/>
        <v>16.260000000000002</v>
      </c>
      <c r="K561" s="29">
        <f t="shared" si="59"/>
        <v>7739.76</v>
      </c>
      <c r="L561" s="14">
        <f t="shared" si="60"/>
        <v>0</v>
      </c>
    </row>
    <row r="562" spans="1:12">
      <c r="A562" s="31"/>
      <c r="B562" s="32"/>
      <c r="C562" s="33"/>
      <c r="D562" s="32"/>
      <c r="E562" s="32"/>
      <c r="F562" s="34"/>
      <c r="G562" s="34"/>
      <c r="H562" s="34"/>
      <c r="J562" s="35"/>
      <c r="K562" s="35"/>
      <c r="L562" s="16"/>
    </row>
    <row r="563" spans="1:12" ht="15" customHeight="1">
      <c r="A563" s="36"/>
      <c r="B563" s="36"/>
      <c r="C563" s="36"/>
      <c r="D563" s="36"/>
      <c r="E563" s="36"/>
      <c r="F563" s="42" t="s">
        <v>1449</v>
      </c>
      <c r="G563" s="42"/>
      <c r="H563" s="2">
        <f>H564+H565</f>
        <v>395135.83</v>
      </c>
      <c r="J563" s="37" t="s">
        <v>1476</v>
      </c>
      <c r="K563" s="17">
        <f>ROUND(SUM(K10:K561),2)</f>
        <v>1781812.04</v>
      </c>
      <c r="L563" s="18">
        <f>1-K563/VALOR_TOTAL</f>
        <v>0</v>
      </c>
    </row>
    <row r="564" spans="1:12" ht="15" customHeight="1">
      <c r="A564" s="36"/>
      <c r="B564" s="36"/>
      <c r="C564" s="36"/>
      <c r="D564" s="36"/>
      <c r="E564" s="36"/>
      <c r="F564" s="42" t="s">
        <v>1450</v>
      </c>
      <c r="G564" s="42"/>
      <c r="H564" s="2">
        <v>386414.95</v>
      </c>
      <c r="J564" s="37" t="s">
        <v>1477</v>
      </c>
      <c r="K564" s="17">
        <f>ROUND((K563-SUM(K555:K559))*K4,2)</f>
        <v>386414.95</v>
      </c>
      <c r="L564" s="18">
        <f>1-K564/H564</f>
        <v>0</v>
      </c>
    </row>
    <row r="565" spans="1:12" ht="15" customHeight="1">
      <c r="A565" s="36"/>
      <c r="B565" s="36"/>
      <c r="C565" s="36"/>
      <c r="D565" s="36"/>
      <c r="E565" s="36"/>
      <c r="F565" s="42" t="s">
        <v>1451</v>
      </c>
      <c r="G565" s="42"/>
      <c r="H565" s="2">
        <v>8720.8799999999992</v>
      </c>
      <c r="J565" s="37" t="s">
        <v>1478</v>
      </c>
      <c r="K565" s="17">
        <f>ROUND(SUM(K555:K559)*L4,2)</f>
        <v>8720.8799999999992</v>
      </c>
      <c r="L565" s="18">
        <f>1-K565/H565</f>
        <v>0</v>
      </c>
    </row>
    <row r="566" spans="1:12" ht="15" customHeight="1">
      <c r="A566" s="36"/>
      <c r="B566" s="36"/>
      <c r="C566" s="36"/>
      <c r="D566" s="36"/>
      <c r="E566" s="36"/>
      <c r="F566" s="42" t="s">
        <v>1452</v>
      </c>
      <c r="G566" s="42"/>
      <c r="H566" s="2">
        <f>H10+H15+H36+H57+H109+H114+H142+H146+H237+H283+H391+H395+H404+H415+H440+H446+H452+H480+H489+H527+H531+H553+H560</f>
        <v>1781812.04</v>
      </c>
      <c r="J566" s="38" t="s">
        <v>1479</v>
      </c>
      <c r="K566" s="17">
        <f>ROUND(K563+K564+K565,2)</f>
        <v>2176947.87</v>
      </c>
      <c r="L566" s="18">
        <f>1-K566/H567</f>
        <v>0</v>
      </c>
    </row>
    <row r="567" spans="1:12" ht="15" customHeight="1">
      <c r="A567" s="36"/>
      <c r="B567" s="36"/>
      <c r="C567" s="36"/>
      <c r="D567" s="36"/>
      <c r="E567" s="36"/>
      <c r="F567" s="42" t="s">
        <v>1453</v>
      </c>
      <c r="G567" s="42"/>
      <c r="H567" s="2">
        <f>H566+H563</f>
        <v>2176947.87</v>
      </c>
      <c r="J567" s="36"/>
      <c r="K567" s="36"/>
      <c r="L567" s="36"/>
    </row>
    <row r="568" spans="1:12" ht="15" customHeight="1">
      <c r="A568" s="43" t="s">
        <v>1454</v>
      </c>
      <c r="B568" s="43"/>
      <c r="C568" s="43"/>
      <c r="D568" s="43"/>
      <c r="E568" s="43"/>
      <c r="F568" s="43"/>
      <c r="G568" s="43"/>
      <c r="H568" s="43"/>
    </row>
  </sheetData>
  <sheetProtection algorithmName="SHA-512" hashValue="b/3lQls87xtZaFm9XIpJTMbsIo9u1BGgAS8mU5gGCjkR243hpoaQ7dqjGsmGkB8NFFw558Lst0Ep1WgFtgUdwQ==" saltValue="PvoU1+8kg+K9+HP9vMDUCA==" spinCount="100000" sheet="1" objects="1" scenarios="1"/>
  <mergeCells count="104">
    <mergeCell ref="J8:L8"/>
    <mergeCell ref="J1:L1"/>
    <mergeCell ref="J2:L2"/>
    <mergeCell ref="J5:L5"/>
    <mergeCell ref="J6:L6"/>
    <mergeCell ref="J7:L7"/>
    <mergeCell ref="A1:H1"/>
    <mergeCell ref="B10:G10"/>
    <mergeCell ref="B15:G15"/>
    <mergeCell ref="B16:G16"/>
    <mergeCell ref="A8:H8"/>
    <mergeCell ref="B18:G18"/>
    <mergeCell ref="B22:G22"/>
    <mergeCell ref="B34:G34"/>
    <mergeCell ref="B36:G36"/>
    <mergeCell ref="B37:G37"/>
    <mergeCell ref="B43:G43"/>
    <mergeCell ref="B50:G50"/>
    <mergeCell ref="B57:G57"/>
    <mergeCell ref="B58:G58"/>
    <mergeCell ref="B66:G66"/>
    <mergeCell ref="B75:G75"/>
    <mergeCell ref="B82:G82"/>
    <mergeCell ref="B91:G91"/>
    <mergeCell ref="B102:G102"/>
    <mergeCell ref="B109:G109"/>
    <mergeCell ref="B114:G114"/>
    <mergeCell ref="B115:G115"/>
    <mergeCell ref="B128:G128"/>
    <mergeCell ref="B136:G136"/>
    <mergeCell ref="B142:G142"/>
    <mergeCell ref="B146:G146"/>
    <mergeCell ref="B147:G147"/>
    <mergeCell ref="B177:G177"/>
    <mergeCell ref="B186:G186"/>
    <mergeCell ref="B197:G197"/>
    <mergeCell ref="B203:G203"/>
    <mergeCell ref="B209:G209"/>
    <mergeCell ref="B215:G215"/>
    <mergeCell ref="B216:G216"/>
    <mergeCell ref="B227:G227"/>
    <mergeCell ref="B237:G237"/>
    <mergeCell ref="B238:G238"/>
    <mergeCell ref="B259:G259"/>
    <mergeCell ref="B262:G262"/>
    <mergeCell ref="B265:G265"/>
    <mergeCell ref="B270:G270"/>
    <mergeCell ref="B283:G283"/>
    <mergeCell ref="B284:G284"/>
    <mergeCell ref="B285:G285"/>
    <mergeCell ref="B291:G291"/>
    <mergeCell ref="B319:G319"/>
    <mergeCell ref="B330:G330"/>
    <mergeCell ref="B337:G337"/>
    <mergeCell ref="B338:G338"/>
    <mergeCell ref="B345:G345"/>
    <mergeCell ref="B368:G368"/>
    <mergeCell ref="B372:G372"/>
    <mergeCell ref="B373:G373"/>
    <mergeCell ref="B378:G378"/>
    <mergeCell ref="B387:G387"/>
    <mergeCell ref="B391:G391"/>
    <mergeCell ref="B395:G395"/>
    <mergeCell ref="B396:G396"/>
    <mergeCell ref="B399:G399"/>
    <mergeCell ref="B404:G404"/>
    <mergeCell ref="B405:G405"/>
    <mergeCell ref="B413:G413"/>
    <mergeCell ref="B415:G415"/>
    <mergeCell ref="B416:G416"/>
    <mergeCell ref="B420:G420"/>
    <mergeCell ref="B429:G429"/>
    <mergeCell ref="B437:G437"/>
    <mergeCell ref="B440:G440"/>
    <mergeCell ref="B441:G441"/>
    <mergeCell ref="B446:G446"/>
    <mergeCell ref="B447:G447"/>
    <mergeCell ref="B449:G449"/>
    <mergeCell ref="B452:G452"/>
    <mergeCell ref="B453:G453"/>
    <mergeCell ref="B456:G456"/>
    <mergeCell ref="B460:G460"/>
    <mergeCell ref="B468:G468"/>
    <mergeCell ref="B474:G474"/>
    <mergeCell ref="B480:G480"/>
    <mergeCell ref="B481:G481"/>
    <mergeCell ref="B486:G486"/>
    <mergeCell ref="B489:G489"/>
    <mergeCell ref="B490:G490"/>
    <mergeCell ref="B508:G508"/>
    <mergeCell ref="B509:G509"/>
    <mergeCell ref="B516:G516"/>
    <mergeCell ref="B520:G520"/>
    <mergeCell ref="B527:G527"/>
    <mergeCell ref="B531:G531"/>
    <mergeCell ref="B553:G553"/>
    <mergeCell ref="F566:G566"/>
    <mergeCell ref="F567:G567"/>
    <mergeCell ref="A568:H568"/>
    <mergeCell ref="B554:G554"/>
    <mergeCell ref="B560:G560"/>
    <mergeCell ref="F563:G563"/>
    <mergeCell ref="F564:G564"/>
    <mergeCell ref="F565:G565"/>
  </mergeCells>
  <pageMargins left="0.51181102362204722" right="0.51181102362204722" top="0.51181102362204722" bottom="0.51181102362204722" header="0" footer="0"/>
  <pageSetup paperSize="9" scale="80" orientation="portrait" r:id="rId1"/>
  <headerFooter>
    <oddFooter>&amp;L&amp;9&amp;A&amp;R&amp;9Página 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PLANILHA ORCAMENTARIA</vt:lpstr>
      <vt:lpstr>'PLANILHA ORCAMENTARIA'!Titulos_de_impressao</vt:lpstr>
      <vt:lpstr>VALOR_TOTAL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2024-11-18T20:13:06Z</dcterms:created>
  <dcterms:modified xsi:type="dcterms:W3CDTF">2024-11-19T18:51:31Z</dcterms:modified>
</cp:coreProperties>
</file>